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8115" activeTab="1"/>
  </bookViews>
  <sheets>
    <sheet name="БАЗА" sheetId="1" r:id="rId1"/>
    <sheet name="Программа" sheetId="2" r:id="rId2"/>
    <sheet name="Лист3" sheetId="3" r:id="rId3"/>
    <sheet name="Лист1" sheetId="4" r:id="rId4"/>
  </sheets>
  <definedNames>
    <definedName name="Продукты">'БАЗА'!$A$4:$R$90</definedName>
    <definedName name="Продукты_1">'БАЗА'!$A$4:$R$103</definedName>
  </definedNames>
  <calcPr fullCalcOnLoad="1" refMode="R1C1"/>
</workbook>
</file>

<file path=xl/sharedStrings.xml><?xml version="1.0" encoding="utf-8"?>
<sst xmlns="http://schemas.openxmlformats.org/spreadsheetml/2006/main" count="287" uniqueCount="161">
  <si>
    <t>№</t>
  </si>
  <si>
    <t>Наименование продукта</t>
  </si>
  <si>
    <t>Белки</t>
  </si>
  <si>
    <t>Жиры</t>
  </si>
  <si>
    <t>Углеводы</t>
  </si>
  <si>
    <t>Калорийн</t>
  </si>
  <si>
    <t>A</t>
  </si>
  <si>
    <t>B</t>
  </si>
  <si>
    <t>B2</t>
  </si>
  <si>
    <t>B6</t>
  </si>
  <si>
    <t>PP</t>
  </si>
  <si>
    <t>C</t>
  </si>
  <si>
    <t>E</t>
  </si>
  <si>
    <t>Ca</t>
  </si>
  <si>
    <t>Mg</t>
  </si>
  <si>
    <t>Fe</t>
  </si>
  <si>
    <t>Масса</t>
  </si>
  <si>
    <t>Коэфициент отхода</t>
  </si>
  <si>
    <t>Апельсины</t>
  </si>
  <si>
    <t>кг</t>
  </si>
  <si>
    <t>Бананы</t>
  </si>
  <si>
    <t>Вафли</t>
  </si>
  <si>
    <t>Вермишель</t>
  </si>
  <si>
    <t>Вода</t>
  </si>
  <si>
    <t>Л</t>
  </si>
  <si>
    <t>шт</t>
  </si>
  <si>
    <t>Груша</t>
  </si>
  <si>
    <t>Изюм</t>
  </si>
  <si>
    <t>Кабачки</t>
  </si>
  <si>
    <t>Какао тертое</t>
  </si>
  <si>
    <t>Картофель</t>
  </si>
  <si>
    <t>Кефир</t>
  </si>
  <si>
    <t>Крахмал</t>
  </si>
  <si>
    <t>Крупа гречневая</t>
  </si>
  <si>
    <t>Крупа манная</t>
  </si>
  <si>
    <t>Крупа перловая</t>
  </si>
  <si>
    <t>Крупа пшенная</t>
  </si>
  <si>
    <t>Крупа рисовая</t>
  </si>
  <si>
    <t>Курага</t>
  </si>
  <si>
    <t>Кура</t>
  </si>
  <si>
    <t>Лавровый лист</t>
  </si>
  <si>
    <t>Лимон</t>
  </si>
  <si>
    <t>Лук зеленый (перо)</t>
  </si>
  <si>
    <t>Лук репчатый</t>
  </si>
  <si>
    <t>Мандарины</t>
  </si>
  <si>
    <t>Морковь</t>
  </si>
  <si>
    <t>Огурцы грунтовые</t>
  </si>
  <si>
    <t>Огурцы соленые</t>
  </si>
  <si>
    <t>Петрушка листовая</t>
  </si>
  <si>
    <t>Печень говяжья</t>
  </si>
  <si>
    <t>Повидло яблочное</t>
  </si>
  <si>
    <t>Пряник</t>
  </si>
  <si>
    <t>Редис</t>
  </si>
  <si>
    <t>Ряженка 6%</t>
  </si>
  <si>
    <t>Сардельки 1 сорт</t>
  </si>
  <si>
    <t>Сахарный песок</t>
  </si>
  <si>
    <t>Свекла</t>
  </si>
  <si>
    <t>Свинина нежирная</t>
  </si>
  <si>
    <t>Сельдь нежирная</t>
  </si>
  <si>
    <t>Сметана 10%</t>
  </si>
  <si>
    <t>Сметана 15%</t>
  </si>
  <si>
    <t>Сок виноградный</t>
  </si>
  <si>
    <t>Сок апельсиновый</t>
  </si>
  <si>
    <t>Сок томатный</t>
  </si>
  <si>
    <t>Сосиски</t>
  </si>
  <si>
    <t>Сухофрукты</t>
  </si>
  <si>
    <t>Сыр Российский</t>
  </si>
  <si>
    <t>Сыр Пошехонский</t>
  </si>
  <si>
    <t>Творог 9%</t>
  </si>
  <si>
    <t>Телятина</t>
  </si>
  <si>
    <t>Томат пюре</t>
  </si>
  <si>
    <t>Томат-паста</t>
  </si>
  <si>
    <t>Томаты грунтовые</t>
  </si>
  <si>
    <t>Треска</t>
  </si>
  <si>
    <t>Укроп</t>
  </si>
  <si>
    <t>Фасоль</t>
  </si>
  <si>
    <t>Филе мясо птицы</t>
  </si>
  <si>
    <t>Хлеб пшеничный</t>
  </si>
  <si>
    <t>Хлеб ржаной</t>
  </si>
  <si>
    <t>Чернослив</t>
  </si>
  <si>
    <t>Шиповник сушеный</t>
  </si>
  <si>
    <t>Яблоки</t>
  </si>
  <si>
    <t>Яблоки сушеные</t>
  </si>
  <si>
    <t>Ягоды замороженные</t>
  </si>
  <si>
    <t>Яйцо куриное</t>
  </si>
  <si>
    <t xml:space="preserve">Меню - раскладка </t>
  </si>
  <si>
    <t>Наименование блюда</t>
  </si>
  <si>
    <t>Выбор  пищи</t>
  </si>
  <si>
    <t>НЕТТО</t>
  </si>
  <si>
    <t>ВСЕГО:</t>
  </si>
  <si>
    <t>Обед</t>
  </si>
  <si>
    <t>ИТОГО:</t>
  </si>
  <si>
    <t>чеснок</t>
  </si>
  <si>
    <t>тушенка</t>
  </si>
  <si>
    <t>соль иодированная</t>
  </si>
  <si>
    <t>крупа ячневая</t>
  </si>
  <si>
    <t>крупа  пшеничная</t>
  </si>
  <si>
    <t>помидоры  свежие</t>
  </si>
  <si>
    <t>сода</t>
  </si>
  <si>
    <t>дрожжи  сухие</t>
  </si>
  <si>
    <t>чай  крупно  листовой</t>
  </si>
  <si>
    <t>капуста  квашеная</t>
  </si>
  <si>
    <t>икра кабачковая</t>
  </si>
  <si>
    <t>макаронные издел.</t>
  </si>
  <si>
    <t>масло сливочное</t>
  </si>
  <si>
    <t>молоко пастериз.</t>
  </si>
  <si>
    <t>молоко сгущ.</t>
  </si>
  <si>
    <t>геркулес овс. Хлопя</t>
  </si>
  <si>
    <t>перец зелен. Сладк.</t>
  </si>
  <si>
    <t>перец красн сладк.</t>
  </si>
  <si>
    <t>сельдь атлант слаб. Сол</t>
  </si>
  <si>
    <t>сок яблочный вост.</t>
  </si>
  <si>
    <t>чай крупно лист.</t>
  </si>
  <si>
    <t>соль пищевая</t>
  </si>
  <si>
    <t>сухари панир.</t>
  </si>
  <si>
    <t>мука пшеничная</t>
  </si>
  <si>
    <t>Говядина 1 кат.</t>
  </si>
  <si>
    <t>Горох  шлиф.</t>
  </si>
  <si>
    <t>Зеленый горош.</t>
  </si>
  <si>
    <t>Дрожжи сух</t>
  </si>
  <si>
    <t>Капуста белокач.</t>
  </si>
  <si>
    <t>Кисель конц.</t>
  </si>
  <si>
    <t>Кисель плод. Яг.</t>
  </si>
  <si>
    <t>Масло подс раф.</t>
  </si>
  <si>
    <t>Масло раст.</t>
  </si>
  <si>
    <t>вафли с фруктово-ягодной начинкой</t>
  </si>
  <si>
    <t>200 г.</t>
  </si>
  <si>
    <t>150 г</t>
  </si>
  <si>
    <t>Крупа кукурузная</t>
  </si>
  <si>
    <t>молоко сухое 25%</t>
  </si>
  <si>
    <t>Капуста квашенная</t>
  </si>
  <si>
    <t>Зелень свежая</t>
  </si>
  <si>
    <t>80 г</t>
  </si>
  <si>
    <t>40 г</t>
  </si>
  <si>
    <t>Кофейный напиток</t>
  </si>
  <si>
    <t>Джем из абрикосов</t>
  </si>
  <si>
    <t>Каша гречневая молочная 200г</t>
  </si>
  <si>
    <t>Соус молочный</t>
  </si>
  <si>
    <t>Картофельное пюре</t>
  </si>
  <si>
    <t>Суп картофельный с вермишелью</t>
  </si>
  <si>
    <t xml:space="preserve">Котлета куриная </t>
  </si>
  <si>
    <t>200г</t>
  </si>
  <si>
    <t>Хлеб  с  маслом    сыром                         50/10/5 гр.</t>
  </si>
  <si>
    <t>465г</t>
  </si>
  <si>
    <t>780г</t>
  </si>
  <si>
    <t>Молоко 200г</t>
  </si>
  <si>
    <t>Апельсины 100г</t>
  </si>
  <si>
    <t>Компот из яблок</t>
  </si>
  <si>
    <t>Чай 200 г</t>
  </si>
  <si>
    <t>Ужин</t>
  </si>
  <si>
    <t xml:space="preserve">Завтрак </t>
  </si>
  <si>
    <t>Хлеб  ржаной50г</t>
  </si>
  <si>
    <t>Полдник</t>
  </si>
  <si>
    <t>Калорийность</t>
  </si>
  <si>
    <t>Коэффициент отхо-да</t>
  </si>
  <si>
    <t>Какао с молоком 200г</t>
  </si>
  <si>
    <t>Салат из квашеной капусты 60г</t>
  </si>
  <si>
    <t>Биточки рыбные 100г</t>
  </si>
  <si>
    <t>Макароны отварные150г</t>
  </si>
  <si>
    <t>650г</t>
  </si>
  <si>
    <t>10 ДЕНЬ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</si>
</sst>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0.0"/>
    <numFmt numFmtId="167" formatCode="#,##0.00&quot;р.&quot;"/>
    <numFmt numFmtId="168" formatCode="#,##0.00&quot;р.&quot;;[Red]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8"/>
      <color indexed="3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1" fillId="33" borderId="10" xfId="54" applyFont="1" applyFill="1" applyBorder="1" applyAlignment="1">
      <alignment horizontal="center"/>
      <protection/>
    </xf>
    <xf numFmtId="0" fontId="1" fillId="0" borderId="11" xfId="54" applyFont="1" applyFill="1" applyBorder="1" applyAlignment="1">
      <alignment horizontal="right" wrapText="1"/>
      <protection/>
    </xf>
    <xf numFmtId="0" fontId="1" fillId="0" borderId="11" xfId="54" applyFont="1" applyFill="1" applyBorder="1" applyAlignment="1">
      <alignment wrapText="1"/>
      <protection/>
    </xf>
    <xf numFmtId="0" fontId="2" fillId="0" borderId="0" xfId="54">
      <alignment/>
      <protection/>
    </xf>
    <xf numFmtId="0" fontId="0" fillId="0" borderId="0" xfId="0" applyAlignment="1">
      <alignment wrapText="1"/>
    </xf>
    <xf numFmtId="0" fontId="1" fillId="33" borderId="10" xfId="54" applyFont="1" applyFill="1" applyBorder="1" applyAlignment="1">
      <alignment horizontal="center" vertical="center" wrapText="1"/>
      <protection/>
    </xf>
    <xf numFmtId="0" fontId="3" fillId="0" borderId="0" xfId="53">
      <alignment/>
      <protection/>
    </xf>
    <xf numFmtId="0" fontId="4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left"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horizontal="center"/>
      <protection/>
    </xf>
    <xf numFmtId="0" fontId="0" fillId="0" borderId="12" xfId="0" applyBorder="1" applyAlignment="1">
      <alignment/>
    </xf>
    <xf numFmtId="0" fontId="1" fillId="0" borderId="12" xfId="54" applyFont="1" applyFill="1" applyBorder="1" applyAlignment="1">
      <alignment horizontal="right" wrapText="1"/>
      <protection/>
    </xf>
    <xf numFmtId="0" fontId="1" fillId="0" borderId="13" xfId="54" applyFont="1" applyFill="1" applyBorder="1" applyAlignment="1">
      <alignment horizontal="right" wrapText="1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0" fillId="0" borderId="12" xfId="0" applyNumberFormat="1" applyBorder="1" applyAlignment="1">
      <alignment/>
    </xf>
    <xf numFmtId="0" fontId="1" fillId="0" borderId="20" xfId="54" applyFont="1" applyFill="1" applyBorder="1" applyAlignment="1">
      <alignment horizontal="right" wrapText="1"/>
      <protection/>
    </xf>
    <xf numFmtId="0" fontId="1" fillId="0" borderId="20" xfId="54" applyFont="1" applyFill="1" applyBorder="1" applyAlignment="1">
      <alignment wrapText="1"/>
      <protection/>
    </xf>
    <xf numFmtId="0" fontId="3" fillId="0" borderId="0" xfId="53" applyFont="1">
      <alignment/>
      <protection/>
    </xf>
    <xf numFmtId="0" fontId="0" fillId="0" borderId="21" xfId="0" applyNumberFormat="1" applyBorder="1" applyAlignment="1">
      <alignment/>
    </xf>
    <xf numFmtId="0" fontId="4" fillId="34" borderId="22" xfId="53" applyFont="1" applyFill="1" applyBorder="1" applyAlignment="1">
      <alignment horizontal="center" vertical="center" textRotation="90"/>
      <protection/>
    </xf>
    <xf numFmtId="0" fontId="1" fillId="0" borderId="17" xfId="54" applyFont="1" applyFill="1" applyBorder="1" applyAlignment="1">
      <alignment horizontal="right" wrapText="1"/>
      <protection/>
    </xf>
    <xf numFmtId="0" fontId="0" fillId="0" borderId="23" xfId="0" applyBorder="1" applyAlignment="1">
      <alignment wrapText="1"/>
    </xf>
    <xf numFmtId="0" fontId="1" fillId="0" borderId="21" xfId="54" applyFont="1" applyFill="1" applyBorder="1" applyAlignment="1">
      <alignment wrapText="1"/>
      <protection/>
    </xf>
    <xf numFmtId="0" fontId="1" fillId="0" borderId="24" xfId="54" applyFont="1" applyFill="1" applyBorder="1" applyAlignment="1">
      <alignment wrapText="1"/>
      <protection/>
    </xf>
    <xf numFmtId="0" fontId="8" fillId="0" borderId="25" xfId="0" applyFont="1" applyBorder="1" applyAlignment="1">
      <alignment horizontal="right"/>
    </xf>
    <xf numFmtId="0" fontId="0" fillId="0" borderId="23" xfId="0" applyBorder="1" applyAlignment="1">
      <alignment vertical="center" wrapText="1"/>
    </xf>
    <xf numFmtId="0" fontId="1" fillId="0" borderId="26" xfId="54" applyFont="1" applyFill="1" applyBorder="1" applyAlignment="1">
      <alignment wrapText="1"/>
      <protection/>
    </xf>
    <xf numFmtId="0" fontId="1" fillId="0" borderId="27" xfId="54" applyFont="1" applyFill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2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vertical="center" wrapText="1"/>
    </xf>
    <xf numFmtId="0" fontId="4" fillId="0" borderId="0" xfId="53" applyFont="1" applyAlignment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4" fillId="34" borderId="13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0" borderId="0" xfId="54" applyFont="1" applyFill="1" applyBorder="1" applyAlignment="1">
      <alignment horizontal="right" wrapText="1"/>
      <protection/>
    </xf>
    <xf numFmtId="0" fontId="1" fillId="0" borderId="0" xfId="54" applyFont="1" applyFill="1" applyBorder="1" applyAlignment="1">
      <alignment wrapText="1"/>
      <protection/>
    </xf>
    <xf numFmtId="0" fontId="1" fillId="0" borderId="11" xfId="54" applyNumberFormat="1" applyFont="1" applyFill="1" applyBorder="1" applyAlignment="1">
      <alignment horizontal="right" wrapText="1"/>
      <protection/>
    </xf>
    <xf numFmtId="166" fontId="1" fillId="0" borderId="11" xfId="54" applyNumberFormat="1" applyFont="1" applyFill="1" applyBorder="1" applyAlignment="1">
      <alignment horizontal="right" wrapText="1"/>
      <protection/>
    </xf>
    <xf numFmtId="2" fontId="1" fillId="0" borderId="11" xfId="54" applyNumberFormat="1" applyFont="1" applyFill="1" applyBorder="1" applyAlignment="1">
      <alignment horizontal="right" wrapText="1"/>
      <protection/>
    </xf>
    <xf numFmtId="166" fontId="1" fillId="0" borderId="11" xfId="54" applyNumberFormat="1" applyFont="1" applyFill="1" applyBorder="1" applyAlignment="1">
      <alignment wrapText="1"/>
      <protection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3" xfId="0" applyBorder="1" applyAlignment="1">
      <alignment/>
    </xf>
    <xf numFmtId="0" fontId="1" fillId="0" borderId="0" xfId="54" applyNumberFormat="1" applyFont="1" applyFill="1" applyBorder="1" applyAlignment="1">
      <alignment horizontal="right" wrapText="1"/>
      <protection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3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wrapText="1"/>
    </xf>
    <xf numFmtId="0" fontId="0" fillId="0" borderId="2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8" fillId="0" borderId="34" xfId="0" applyFont="1" applyBorder="1" applyAlignment="1">
      <alignment vertical="center" textRotation="90"/>
    </xf>
    <xf numFmtId="0" fontId="46" fillId="0" borderId="0" xfId="0" applyFont="1" applyAlignment="1">
      <alignment/>
    </xf>
    <xf numFmtId="0" fontId="46" fillId="0" borderId="17" xfId="0" applyFont="1" applyBorder="1" applyAlignment="1">
      <alignment/>
    </xf>
    <xf numFmtId="0" fontId="0" fillId="0" borderId="35" xfId="0" applyNumberFormat="1" applyBorder="1" applyAlignment="1">
      <alignment/>
    </xf>
    <xf numFmtId="0" fontId="8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9" fillId="0" borderId="18" xfId="0" applyFont="1" applyBorder="1" applyAlignment="1">
      <alignment/>
    </xf>
    <xf numFmtId="0" fontId="13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" fillId="0" borderId="22" xfId="54" applyFont="1" applyFill="1" applyBorder="1" applyAlignment="1">
      <alignment wrapText="1"/>
      <protection/>
    </xf>
    <xf numFmtId="0" fontId="0" fillId="0" borderId="36" xfId="0" applyNumberFormat="1" applyBorder="1" applyAlignment="1">
      <alignment/>
    </xf>
    <xf numFmtId="0" fontId="1" fillId="0" borderId="36" xfId="54" applyFont="1" applyFill="1" applyBorder="1" applyAlignment="1">
      <alignment wrapText="1"/>
      <protection/>
    </xf>
    <xf numFmtId="0" fontId="1" fillId="0" borderId="36" xfId="54" applyFont="1" applyFill="1" applyBorder="1" applyAlignment="1">
      <alignment horizontal="right" wrapText="1"/>
      <protection/>
    </xf>
    <xf numFmtId="0" fontId="0" fillId="0" borderId="15" xfId="0" applyNumberFormat="1" applyBorder="1" applyAlignment="1">
      <alignment/>
    </xf>
    <xf numFmtId="0" fontId="37" fillId="0" borderId="18" xfId="0" applyFont="1" applyBorder="1" applyAlignment="1">
      <alignment horizontal="right"/>
    </xf>
    <xf numFmtId="0" fontId="37" fillId="0" borderId="0" xfId="0" applyFont="1" applyAlignment="1">
      <alignment horizontal="center"/>
    </xf>
    <xf numFmtId="0" fontId="1" fillId="33" borderId="37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35" borderId="38" xfId="54" applyFont="1" applyFill="1" applyBorder="1" applyAlignment="1">
      <alignment horizontal="center" vertical="center" textRotation="90" wrapText="1"/>
      <protection/>
    </xf>
    <xf numFmtId="0" fontId="1" fillId="35" borderId="39" xfId="54" applyFont="1" applyFill="1" applyBorder="1" applyAlignment="1">
      <alignment horizontal="center" vertical="center" textRotation="90" wrapText="1"/>
      <protection/>
    </xf>
    <xf numFmtId="0" fontId="12" fillId="35" borderId="39" xfId="54" applyFont="1" applyFill="1" applyBorder="1" applyAlignment="1">
      <alignment horizontal="center" vertical="center" textRotation="90" wrapText="1"/>
      <protection/>
    </xf>
    <xf numFmtId="0" fontId="1" fillId="35" borderId="39" xfId="54" applyFont="1" applyFill="1" applyBorder="1" applyAlignment="1">
      <alignment horizontal="center" vertical="center" wrapText="1"/>
      <protection/>
    </xf>
    <xf numFmtId="0" fontId="12" fillId="35" borderId="39" xfId="54" applyFont="1" applyFill="1" applyBorder="1" applyAlignment="1">
      <alignment horizontal="center" vertical="center" wrapText="1"/>
      <protection/>
    </xf>
    <xf numFmtId="0" fontId="1" fillId="33" borderId="0" xfId="54" applyFont="1" applyFill="1" applyBorder="1" applyAlignment="1">
      <alignment horizontal="center" wrapText="1"/>
      <protection/>
    </xf>
    <xf numFmtId="0" fontId="1" fillId="33" borderId="40" xfId="54" applyFont="1" applyFill="1" applyBorder="1" applyAlignment="1">
      <alignment horizont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4" fillId="0" borderId="44" xfId="0" applyFont="1" applyBorder="1" applyAlignment="1">
      <alignment horizontal="center" vertical="center" textRotation="90"/>
    </xf>
    <xf numFmtId="0" fontId="14" fillId="0" borderId="34" xfId="0" applyFont="1" applyBorder="1" applyAlignment="1">
      <alignment horizontal="center" vertical="center" textRotation="90"/>
    </xf>
    <xf numFmtId="0" fontId="14" fillId="0" borderId="4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3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2" fillId="0" borderId="41" xfId="54" applyFont="1" applyFill="1" applyBorder="1" applyAlignment="1">
      <alignment horizontal="center" wrapText="1"/>
      <protection/>
    </xf>
    <xf numFmtId="0" fontId="12" fillId="0" borderId="22" xfId="54" applyFont="1" applyFill="1" applyBorder="1" applyAlignment="1">
      <alignment horizontal="center" wrapText="1"/>
      <protection/>
    </xf>
    <xf numFmtId="0" fontId="12" fillId="0" borderId="33" xfId="54" applyFont="1" applyFill="1" applyBorder="1" applyAlignment="1">
      <alignment horizontal="center" wrapText="1"/>
      <protection/>
    </xf>
    <xf numFmtId="0" fontId="12" fillId="0" borderId="23" xfId="54" applyFont="1" applyFill="1" applyBorder="1" applyAlignment="1">
      <alignment horizontal="center" wrapText="1"/>
      <protection/>
    </xf>
    <xf numFmtId="0" fontId="12" fillId="0" borderId="33" xfId="54" applyFont="1" applyFill="1" applyBorder="1" applyAlignment="1">
      <alignment horizontal="center" wrapText="1"/>
      <protection/>
    </xf>
    <xf numFmtId="0" fontId="0" fillId="0" borderId="3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164" fontId="5" fillId="0" borderId="0" xfId="53" applyNumberFormat="1" applyFont="1" applyAlignment="1">
      <alignment horizontal="center"/>
      <protection/>
    </xf>
    <xf numFmtId="0" fontId="0" fillId="0" borderId="2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82">
      <selection activeCell="B113" sqref="B113"/>
    </sheetView>
  </sheetViews>
  <sheetFormatPr defaultColWidth="9.140625" defaultRowHeight="15"/>
  <cols>
    <col min="2" max="2" width="22.421875" style="0" customWidth="1"/>
    <col min="3" max="3" width="3.8515625" style="0" customWidth="1"/>
    <col min="4" max="4" width="4.28125" style="0" customWidth="1"/>
    <col min="5" max="5" width="4.421875" style="0" customWidth="1"/>
    <col min="6" max="6" width="5.28125" style="0" customWidth="1"/>
    <col min="7" max="7" width="4.28125" style="0" customWidth="1"/>
    <col min="8" max="8" width="5.8515625" style="0" customWidth="1"/>
    <col min="9" max="9" width="5.7109375" style="0" customWidth="1"/>
    <col min="10" max="10" width="4.421875" style="0" customWidth="1"/>
    <col min="11" max="11" width="5.140625" style="0" customWidth="1"/>
    <col min="12" max="13" width="4.00390625" style="0" customWidth="1"/>
    <col min="14" max="14" width="5.00390625" style="0" customWidth="1"/>
    <col min="15" max="15" width="5.421875" style="0" customWidth="1"/>
    <col min="16" max="16" width="4.421875" style="0" customWidth="1"/>
    <col min="17" max="17" width="3.57421875" style="0" customWidth="1"/>
    <col min="18" max="18" width="7.421875" style="0" customWidth="1"/>
  </cols>
  <sheetData>
    <row r="1" spans="1:18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</row>
    <row r="2" spans="2:18" ht="15">
      <c r="B2" s="93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>
      <c r="A3" s="1" t="s">
        <v>0</v>
      </c>
      <c r="B3" s="94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18" ht="18" customHeight="1">
      <c r="A4" s="2">
        <v>1</v>
      </c>
      <c r="B4" s="3" t="s">
        <v>18</v>
      </c>
      <c r="C4" s="2">
        <v>0.9</v>
      </c>
      <c r="D4" s="2">
        <v>0</v>
      </c>
      <c r="E4" s="2">
        <v>15.9</v>
      </c>
      <c r="F4" s="2">
        <v>38</v>
      </c>
      <c r="G4" s="2">
        <v>0.05</v>
      </c>
      <c r="H4" s="2">
        <v>0.04</v>
      </c>
      <c r="I4" s="2">
        <v>0.03</v>
      </c>
      <c r="J4" s="2">
        <v>0</v>
      </c>
      <c r="K4" s="2">
        <v>0.2</v>
      </c>
      <c r="L4" s="2">
        <v>60</v>
      </c>
      <c r="M4" s="2">
        <v>0.22</v>
      </c>
      <c r="N4" s="2">
        <v>34</v>
      </c>
      <c r="O4" s="2">
        <v>13</v>
      </c>
      <c r="P4" s="2">
        <v>0.3</v>
      </c>
      <c r="Q4" s="3" t="s">
        <v>19</v>
      </c>
      <c r="R4" s="2">
        <v>70</v>
      </c>
    </row>
    <row r="5" spans="1:18" ht="15">
      <c r="A5" s="2">
        <v>2</v>
      </c>
      <c r="B5" s="3" t="s">
        <v>20</v>
      </c>
      <c r="C5" s="2">
        <v>1.5</v>
      </c>
      <c r="D5" s="2">
        <v>0</v>
      </c>
      <c r="E5" s="2">
        <v>43.4</v>
      </c>
      <c r="F5" s="2">
        <v>91</v>
      </c>
      <c r="G5" s="2">
        <v>0.12</v>
      </c>
      <c r="H5" s="2">
        <v>0.04</v>
      </c>
      <c r="I5" s="2">
        <v>0.05</v>
      </c>
      <c r="J5" s="2">
        <v>0</v>
      </c>
      <c r="K5" s="2">
        <v>0.6</v>
      </c>
      <c r="L5" s="2">
        <v>10</v>
      </c>
      <c r="M5" s="2">
        <v>0.4</v>
      </c>
      <c r="N5" s="2">
        <v>8</v>
      </c>
      <c r="O5" s="2">
        <v>42</v>
      </c>
      <c r="P5" s="2">
        <v>0.6</v>
      </c>
      <c r="Q5" s="3" t="s">
        <v>19</v>
      </c>
      <c r="R5" s="2">
        <v>60</v>
      </c>
    </row>
    <row r="6" spans="1:18" ht="15">
      <c r="A6" s="2">
        <v>3</v>
      </c>
      <c r="B6" s="3" t="s">
        <v>21</v>
      </c>
      <c r="C6" s="2">
        <v>3.2</v>
      </c>
      <c r="D6" s="2">
        <v>2.8</v>
      </c>
      <c r="E6" s="2">
        <v>80.9</v>
      </c>
      <c r="F6" s="2">
        <v>342</v>
      </c>
      <c r="G6" s="2">
        <v>0</v>
      </c>
      <c r="H6" s="2">
        <v>0.04</v>
      </c>
      <c r="I6" s="2">
        <v>0.04</v>
      </c>
      <c r="J6" s="2">
        <v>0</v>
      </c>
      <c r="K6" s="2">
        <v>0.4</v>
      </c>
      <c r="L6" s="2">
        <v>0</v>
      </c>
      <c r="M6" s="2">
        <v>0</v>
      </c>
      <c r="N6" s="2">
        <v>10</v>
      </c>
      <c r="O6" s="2">
        <v>2</v>
      </c>
      <c r="P6" s="2">
        <v>0.5</v>
      </c>
      <c r="Q6" s="3" t="s">
        <v>19</v>
      </c>
      <c r="R6" s="2">
        <v>100</v>
      </c>
    </row>
    <row r="7" spans="1:18" ht="14.25" customHeight="1">
      <c r="A7" s="2">
        <v>4</v>
      </c>
      <c r="B7" s="3" t="s">
        <v>22</v>
      </c>
      <c r="C7" s="2">
        <v>10.7</v>
      </c>
      <c r="D7" s="2">
        <v>1.3</v>
      </c>
      <c r="E7" s="2">
        <v>76</v>
      </c>
      <c r="F7" s="2">
        <v>333</v>
      </c>
      <c r="G7" s="2">
        <v>0</v>
      </c>
      <c r="H7" s="2">
        <v>0.25</v>
      </c>
      <c r="I7" s="2">
        <v>0.12</v>
      </c>
      <c r="J7" s="2">
        <v>0</v>
      </c>
      <c r="K7" s="2">
        <v>2.22</v>
      </c>
      <c r="L7" s="2">
        <v>0</v>
      </c>
      <c r="M7" s="2">
        <v>0</v>
      </c>
      <c r="N7" s="2">
        <v>24</v>
      </c>
      <c r="O7" s="2">
        <v>45</v>
      </c>
      <c r="P7" s="2">
        <v>2.1</v>
      </c>
      <c r="Q7" s="3" t="s">
        <v>19</v>
      </c>
      <c r="R7" s="2">
        <v>100</v>
      </c>
    </row>
    <row r="8" spans="1:18" ht="15">
      <c r="A8" s="2">
        <v>5</v>
      </c>
      <c r="B8" s="3" t="s">
        <v>23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3" t="s">
        <v>24</v>
      </c>
      <c r="R8" s="2">
        <v>100</v>
      </c>
    </row>
    <row r="9" spans="1:18" ht="15" customHeight="1">
      <c r="A9" s="2">
        <v>6</v>
      </c>
      <c r="B9" s="3" t="s">
        <v>116</v>
      </c>
      <c r="C9" s="2">
        <v>18.9</v>
      </c>
      <c r="D9" s="2">
        <v>12.4</v>
      </c>
      <c r="E9" s="2">
        <v>0</v>
      </c>
      <c r="F9" s="2">
        <v>187</v>
      </c>
      <c r="G9" s="2">
        <v>0</v>
      </c>
      <c r="H9" s="2">
        <v>0.06</v>
      </c>
      <c r="I9" s="2">
        <v>0.15</v>
      </c>
      <c r="J9" s="2">
        <v>0.15</v>
      </c>
      <c r="K9" s="2">
        <v>2.8</v>
      </c>
      <c r="L9" s="2">
        <v>0</v>
      </c>
      <c r="M9" s="2">
        <v>0.57</v>
      </c>
      <c r="N9" s="2">
        <v>9</v>
      </c>
      <c r="O9" s="2">
        <v>21</v>
      </c>
      <c r="P9" s="2">
        <v>2.6</v>
      </c>
      <c r="Q9" s="3" t="s">
        <v>19</v>
      </c>
      <c r="R9" s="2">
        <v>75</v>
      </c>
    </row>
    <row r="10" spans="1:18" ht="15.75" customHeight="1">
      <c r="A10" s="2">
        <v>7</v>
      </c>
      <c r="B10" s="3" t="s">
        <v>117</v>
      </c>
      <c r="C10" s="2">
        <v>23</v>
      </c>
      <c r="D10" s="2">
        <v>1.6</v>
      </c>
      <c r="E10" s="2">
        <v>61.1</v>
      </c>
      <c r="F10" s="2">
        <v>303</v>
      </c>
      <c r="G10" s="2">
        <v>0</v>
      </c>
      <c r="H10" s="2">
        <v>0.81</v>
      </c>
      <c r="I10" s="2">
        <v>0.15</v>
      </c>
      <c r="J10" s="2">
        <v>0</v>
      </c>
      <c r="K10" s="2">
        <v>2.2</v>
      </c>
      <c r="L10" s="2">
        <v>0</v>
      </c>
      <c r="M10" s="2">
        <v>9.5</v>
      </c>
      <c r="N10" s="2">
        <v>115</v>
      </c>
      <c r="O10" s="2">
        <v>107</v>
      </c>
      <c r="P10" s="2">
        <v>9.4</v>
      </c>
      <c r="Q10" s="3" t="s">
        <v>19</v>
      </c>
      <c r="R10" s="2">
        <v>99</v>
      </c>
    </row>
    <row r="11" spans="1:18" ht="17.25" customHeight="1">
      <c r="A11" s="2">
        <v>8</v>
      </c>
      <c r="B11" s="3" t="s">
        <v>118</v>
      </c>
      <c r="C11" s="2">
        <v>3.1</v>
      </c>
      <c r="D11" s="2">
        <v>0.2</v>
      </c>
      <c r="E11" s="2">
        <v>10.4</v>
      </c>
      <c r="F11" s="2">
        <v>41</v>
      </c>
      <c r="G11" s="2">
        <v>0.3</v>
      </c>
      <c r="H11" s="2">
        <v>0.11</v>
      </c>
      <c r="I11" s="2">
        <v>0.05</v>
      </c>
      <c r="J11" s="2">
        <v>0</v>
      </c>
      <c r="K11" s="2">
        <v>0.7</v>
      </c>
      <c r="L11" s="2">
        <v>10</v>
      </c>
      <c r="M11" s="2">
        <v>1.2</v>
      </c>
      <c r="N11" s="2">
        <v>16</v>
      </c>
      <c r="O11" s="2">
        <v>21</v>
      </c>
      <c r="P11" s="2">
        <v>0.7</v>
      </c>
      <c r="Q11" s="3" t="s">
        <v>25</v>
      </c>
      <c r="R11" s="2">
        <v>65</v>
      </c>
    </row>
    <row r="12" spans="1:18" ht="15">
      <c r="A12" s="2">
        <v>9</v>
      </c>
      <c r="B12" s="3" t="s">
        <v>26</v>
      </c>
      <c r="C12" s="2">
        <v>0.4</v>
      </c>
      <c r="D12" s="2">
        <v>0</v>
      </c>
      <c r="E12" s="2">
        <v>20.2</v>
      </c>
      <c r="F12" s="2">
        <v>42</v>
      </c>
      <c r="G12" s="2">
        <v>0.01</v>
      </c>
      <c r="H12" s="2">
        <v>0.02</v>
      </c>
      <c r="I12" s="2">
        <v>0.03</v>
      </c>
      <c r="J12" s="2">
        <v>0</v>
      </c>
      <c r="K12" s="2">
        <v>0.1</v>
      </c>
      <c r="L12" s="2">
        <v>6</v>
      </c>
      <c r="M12" s="2">
        <v>0.36</v>
      </c>
      <c r="N12" s="2">
        <v>19</v>
      </c>
      <c r="O12" s="2">
        <v>12</v>
      </c>
      <c r="P12" s="2">
        <v>2.3</v>
      </c>
      <c r="Q12" s="3" t="s">
        <v>19</v>
      </c>
      <c r="R12" s="2">
        <v>73</v>
      </c>
    </row>
    <row r="13" spans="1:18" ht="12.75" customHeight="1">
      <c r="A13" s="2">
        <v>10</v>
      </c>
      <c r="B13" s="3" t="s">
        <v>119</v>
      </c>
      <c r="C13" s="2">
        <v>12.5</v>
      </c>
      <c r="D13" s="2">
        <v>0.4</v>
      </c>
      <c r="E13" s="2">
        <v>8.3</v>
      </c>
      <c r="F13" s="2">
        <v>85</v>
      </c>
      <c r="G13" s="2">
        <v>0</v>
      </c>
      <c r="H13" s="2">
        <v>0.6</v>
      </c>
      <c r="I13" s="2">
        <v>0.68</v>
      </c>
      <c r="J13" s="2">
        <v>0.02</v>
      </c>
      <c r="K13" s="2">
        <v>11.4</v>
      </c>
      <c r="L13" s="2">
        <v>0</v>
      </c>
      <c r="M13" s="2">
        <v>0</v>
      </c>
      <c r="N13" s="2">
        <v>27</v>
      </c>
      <c r="O13" s="2">
        <v>64</v>
      </c>
      <c r="P13" s="2">
        <v>3.1</v>
      </c>
      <c r="Q13" s="3" t="s">
        <v>25</v>
      </c>
      <c r="R13" s="2">
        <v>100</v>
      </c>
    </row>
    <row r="14" spans="1:18" ht="15">
      <c r="A14" s="2">
        <v>11</v>
      </c>
      <c r="B14" s="3" t="s">
        <v>27</v>
      </c>
      <c r="C14" s="2">
        <v>1.8</v>
      </c>
      <c r="D14" s="2">
        <v>0</v>
      </c>
      <c r="E14" s="2">
        <v>72.2</v>
      </c>
      <c r="F14" s="2">
        <v>276</v>
      </c>
      <c r="G14" s="2">
        <v>0</v>
      </c>
      <c r="H14" s="2">
        <v>0.15</v>
      </c>
      <c r="I14" s="2">
        <v>0.08</v>
      </c>
      <c r="J14" s="2">
        <v>0</v>
      </c>
      <c r="K14" s="2">
        <v>0.5</v>
      </c>
      <c r="L14" s="2">
        <v>0</v>
      </c>
      <c r="M14" s="2">
        <v>0</v>
      </c>
      <c r="N14" s="2">
        <v>80</v>
      </c>
      <c r="O14" s="2">
        <v>42</v>
      </c>
      <c r="P14" s="2">
        <v>3</v>
      </c>
      <c r="Q14" s="3" t="s">
        <v>19</v>
      </c>
      <c r="R14" s="2">
        <v>99</v>
      </c>
    </row>
    <row r="15" spans="1:18" ht="18" customHeight="1">
      <c r="A15" s="2">
        <v>12</v>
      </c>
      <c r="B15" s="3" t="s">
        <v>102</v>
      </c>
      <c r="C15" s="2">
        <v>2</v>
      </c>
      <c r="D15" s="2">
        <v>9</v>
      </c>
      <c r="E15" s="2">
        <v>16.6</v>
      </c>
      <c r="F15" s="2">
        <v>122</v>
      </c>
      <c r="G15" s="2">
        <v>0.92</v>
      </c>
      <c r="H15" s="2">
        <v>0.02</v>
      </c>
      <c r="I15" s="2">
        <v>0.05</v>
      </c>
      <c r="J15" s="2">
        <v>0</v>
      </c>
      <c r="K15" s="2">
        <v>0</v>
      </c>
      <c r="L15" s="2">
        <v>7</v>
      </c>
      <c r="M15" s="2">
        <v>0</v>
      </c>
      <c r="N15" s="2">
        <v>41</v>
      </c>
      <c r="O15" s="2">
        <v>35</v>
      </c>
      <c r="P15" s="2">
        <v>7</v>
      </c>
      <c r="Q15" s="3" t="s">
        <v>19</v>
      </c>
      <c r="R15" s="2">
        <v>95</v>
      </c>
    </row>
    <row r="16" spans="1:18" ht="15">
      <c r="A16" s="2">
        <v>13</v>
      </c>
      <c r="B16" s="3" t="s">
        <v>28</v>
      </c>
      <c r="C16" s="2">
        <v>0.6</v>
      </c>
      <c r="D16" s="2">
        <v>0.3</v>
      </c>
      <c r="E16" s="2">
        <v>10.6</v>
      </c>
      <c r="F16" s="2">
        <v>27</v>
      </c>
      <c r="G16" s="2">
        <v>0.03</v>
      </c>
      <c r="H16" s="2">
        <v>0.03</v>
      </c>
      <c r="I16" s="2">
        <v>0.03</v>
      </c>
      <c r="J16" s="2">
        <v>0</v>
      </c>
      <c r="K16" s="2">
        <v>0.6</v>
      </c>
      <c r="L16" s="2">
        <v>15</v>
      </c>
      <c r="M16" s="2">
        <v>0</v>
      </c>
      <c r="N16" s="2">
        <v>15</v>
      </c>
      <c r="O16" s="2">
        <v>9</v>
      </c>
      <c r="P16" s="2">
        <v>0.4</v>
      </c>
      <c r="Q16" s="3" t="s">
        <v>19</v>
      </c>
      <c r="R16" s="2">
        <v>75</v>
      </c>
    </row>
    <row r="17" spans="1:18" ht="12.75" customHeight="1">
      <c r="A17" s="2">
        <v>14</v>
      </c>
      <c r="B17" s="3" t="s">
        <v>29</v>
      </c>
      <c r="C17" s="2">
        <v>13.5</v>
      </c>
      <c r="D17" s="2">
        <v>54</v>
      </c>
      <c r="E17" s="2">
        <v>15.6</v>
      </c>
      <c r="F17" s="2">
        <v>606</v>
      </c>
      <c r="G17" s="2">
        <v>0</v>
      </c>
      <c r="H17" s="2">
        <v>0.09</v>
      </c>
      <c r="I17" s="2">
        <v>0.29</v>
      </c>
      <c r="J17" s="2">
        <v>0</v>
      </c>
      <c r="K17" s="2">
        <v>1.8</v>
      </c>
      <c r="L17" s="2">
        <v>0</v>
      </c>
      <c r="M17" s="2">
        <v>3</v>
      </c>
      <c r="N17" s="2">
        <v>10</v>
      </c>
      <c r="O17" s="2">
        <v>50</v>
      </c>
      <c r="P17" s="2">
        <v>65</v>
      </c>
      <c r="Q17" s="3" t="s">
        <v>19</v>
      </c>
      <c r="R17" s="2">
        <v>100</v>
      </c>
    </row>
    <row r="18" spans="1:18" ht="15.75" customHeight="1">
      <c r="A18" s="2">
        <v>15</v>
      </c>
      <c r="B18" s="3" t="s">
        <v>120</v>
      </c>
      <c r="C18" s="2">
        <v>1.8</v>
      </c>
      <c r="D18" s="2">
        <v>0</v>
      </c>
      <c r="E18" s="2">
        <v>10</v>
      </c>
      <c r="F18" s="2">
        <v>28</v>
      </c>
      <c r="G18" s="2">
        <v>0.02</v>
      </c>
      <c r="H18" s="2">
        <v>0.06</v>
      </c>
      <c r="I18" s="2">
        <v>0.05</v>
      </c>
      <c r="J18" s="2">
        <v>0</v>
      </c>
      <c r="K18" s="2">
        <v>0.4</v>
      </c>
      <c r="L18" s="2">
        <v>20</v>
      </c>
      <c r="M18" s="2">
        <v>0.06</v>
      </c>
      <c r="N18" s="2">
        <v>48</v>
      </c>
      <c r="O18" s="2">
        <v>16</v>
      </c>
      <c r="P18" s="2">
        <v>1</v>
      </c>
      <c r="Q18" s="3" t="s">
        <v>19</v>
      </c>
      <c r="R18" s="2">
        <v>80</v>
      </c>
    </row>
    <row r="19" spans="1:18" ht="17.25" customHeight="1">
      <c r="A19" s="2">
        <v>16</v>
      </c>
      <c r="B19" s="3" t="s">
        <v>30</v>
      </c>
      <c r="C19" s="2">
        <v>2</v>
      </c>
      <c r="D19" s="2">
        <v>0.1</v>
      </c>
      <c r="E19" s="2">
        <v>39.4</v>
      </c>
      <c r="F19" s="2">
        <v>83</v>
      </c>
      <c r="G19" s="2">
        <v>0.02</v>
      </c>
      <c r="H19" s="2">
        <v>0.12</v>
      </c>
      <c r="I19" s="2">
        <v>0.05</v>
      </c>
      <c r="J19" s="2">
        <v>0.22</v>
      </c>
      <c r="K19" s="2">
        <v>0.9</v>
      </c>
      <c r="L19" s="2">
        <v>20</v>
      </c>
      <c r="M19" s="2">
        <v>0.1</v>
      </c>
      <c r="N19" s="2">
        <v>10</v>
      </c>
      <c r="O19" s="2">
        <v>23</v>
      </c>
      <c r="P19" s="2">
        <v>0.9</v>
      </c>
      <c r="Q19" s="3" t="s">
        <v>19</v>
      </c>
      <c r="R19" s="2">
        <v>75</v>
      </c>
    </row>
    <row r="20" spans="1:18" ht="15">
      <c r="A20" s="2">
        <v>17</v>
      </c>
      <c r="B20" s="3" t="s">
        <v>31</v>
      </c>
      <c r="C20" s="2">
        <v>2.8</v>
      </c>
      <c r="D20" s="2">
        <v>3.2</v>
      </c>
      <c r="E20" s="2">
        <v>4.1</v>
      </c>
      <c r="F20" s="2">
        <v>59</v>
      </c>
      <c r="G20" s="2">
        <v>0.03</v>
      </c>
      <c r="H20" s="2">
        <v>0.03</v>
      </c>
      <c r="I20" s="2">
        <v>0.17</v>
      </c>
      <c r="J20" s="2">
        <v>0</v>
      </c>
      <c r="K20" s="2">
        <v>0.14</v>
      </c>
      <c r="L20" s="2">
        <v>0.7</v>
      </c>
      <c r="M20" s="2">
        <v>0</v>
      </c>
      <c r="N20" s="2">
        <v>120</v>
      </c>
      <c r="O20" s="2">
        <v>14</v>
      </c>
      <c r="P20" s="2">
        <v>0.1</v>
      </c>
      <c r="Q20" s="3" t="s">
        <v>24</v>
      </c>
      <c r="R20" s="2">
        <v>97</v>
      </c>
    </row>
    <row r="21" spans="1:18" ht="14.25" customHeight="1">
      <c r="A21" s="2">
        <v>18</v>
      </c>
      <c r="B21" s="3" t="s">
        <v>121</v>
      </c>
      <c r="C21" s="2">
        <v>0.4</v>
      </c>
      <c r="D21" s="2">
        <v>0</v>
      </c>
      <c r="E21" s="2">
        <v>170</v>
      </c>
      <c r="F21" s="2">
        <v>338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3" t="s">
        <v>19</v>
      </c>
      <c r="R21" s="2">
        <v>100</v>
      </c>
    </row>
    <row r="22" spans="1:18" ht="19.5" customHeight="1">
      <c r="A22" s="2">
        <v>19</v>
      </c>
      <c r="B22" s="3" t="s">
        <v>122</v>
      </c>
      <c r="C22" s="2">
        <v>0.4</v>
      </c>
      <c r="D22" s="2">
        <v>0</v>
      </c>
      <c r="E22" s="2">
        <v>89.5</v>
      </c>
      <c r="F22" s="2">
        <v>338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3" t="s">
        <v>19</v>
      </c>
      <c r="R22" s="2">
        <v>100</v>
      </c>
    </row>
    <row r="23" spans="1:18" ht="15">
      <c r="A23" s="2">
        <v>20</v>
      </c>
      <c r="B23" s="3" t="s">
        <v>32</v>
      </c>
      <c r="C23" s="2">
        <v>0.1</v>
      </c>
      <c r="D23" s="2">
        <v>0</v>
      </c>
      <c r="E23" s="2">
        <v>79.6</v>
      </c>
      <c r="F23" s="2">
        <v>299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40</v>
      </c>
      <c r="O23" s="2">
        <v>0</v>
      </c>
      <c r="P23" s="2">
        <v>0</v>
      </c>
      <c r="Q23" s="3" t="s">
        <v>19</v>
      </c>
      <c r="R23" s="2">
        <v>100</v>
      </c>
    </row>
    <row r="24" spans="1:18" ht="14.25" customHeight="1">
      <c r="A24" s="2">
        <v>21</v>
      </c>
      <c r="B24" s="3" t="s">
        <v>33</v>
      </c>
      <c r="C24" s="2">
        <v>12.47</v>
      </c>
      <c r="D24" s="2">
        <v>2.6</v>
      </c>
      <c r="E24" s="2">
        <v>70</v>
      </c>
      <c r="F24" s="2">
        <v>329</v>
      </c>
      <c r="G24" s="2">
        <v>0</v>
      </c>
      <c r="H24" s="2">
        <v>0.53</v>
      </c>
      <c r="I24" s="2">
        <v>0.2</v>
      </c>
      <c r="J24" s="2">
        <v>0</v>
      </c>
      <c r="K24" s="2">
        <v>4.19</v>
      </c>
      <c r="L24" s="2">
        <v>0</v>
      </c>
      <c r="M24" s="2">
        <v>0</v>
      </c>
      <c r="N24" s="2">
        <v>70</v>
      </c>
      <c r="O24" s="2">
        <v>98</v>
      </c>
      <c r="P24" s="2">
        <v>8</v>
      </c>
      <c r="Q24" s="3" t="s">
        <v>19</v>
      </c>
      <c r="R24" s="2">
        <v>99</v>
      </c>
    </row>
    <row r="25" spans="1:18" ht="18" customHeight="1">
      <c r="A25" s="2">
        <v>22</v>
      </c>
      <c r="B25" s="3" t="s">
        <v>34</v>
      </c>
      <c r="C25" s="2">
        <v>11.3</v>
      </c>
      <c r="D25" s="2">
        <v>0.7</v>
      </c>
      <c r="E25" s="2">
        <v>74.6</v>
      </c>
      <c r="F25" s="2">
        <v>326</v>
      </c>
      <c r="G25" s="2">
        <v>0</v>
      </c>
      <c r="H25" s="2">
        <v>0.14</v>
      </c>
      <c r="I25" s="2">
        <v>0.07</v>
      </c>
      <c r="J25" s="2">
        <v>0.1</v>
      </c>
      <c r="K25" s="2">
        <v>1</v>
      </c>
      <c r="L25" s="2">
        <v>0</v>
      </c>
      <c r="M25" s="2">
        <v>2.25</v>
      </c>
      <c r="N25" s="2">
        <v>20</v>
      </c>
      <c r="O25" s="2">
        <v>30</v>
      </c>
      <c r="P25" s="2">
        <v>2.3</v>
      </c>
      <c r="Q25" s="3" t="s">
        <v>19</v>
      </c>
      <c r="R25" s="2">
        <v>100</v>
      </c>
    </row>
    <row r="26" spans="1:18" ht="16.5" customHeight="1">
      <c r="A26" s="2">
        <v>23</v>
      </c>
      <c r="B26" s="3" t="s">
        <v>35</v>
      </c>
      <c r="C26" s="2">
        <v>9.3</v>
      </c>
      <c r="D26" s="2">
        <v>1.1</v>
      </c>
      <c r="E26" s="2">
        <v>75.3</v>
      </c>
      <c r="F26" s="2">
        <v>324</v>
      </c>
      <c r="G26" s="2">
        <v>0</v>
      </c>
      <c r="H26" s="2">
        <v>0.12</v>
      </c>
      <c r="I26" s="2">
        <v>0.06</v>
      </c>
      <c r="J26" s="2">
        <v>0</v>
      </c>
      <c r="K26" s="2">
        <v>2</v>
      </c>
      <c r="L26" s="2">
        <v>0</v>
      </c>
      <c r="M26" s="2">
        <v>3.7</v>
      </c>
      <c r="N26" s="2">
        <v>38</v>
      </c>
      <c r="O26" s="2">
        <v>94</v>
      </c>
      <c r="P26" s="2">
        <v>3.3</v>
      </c>
      <c r="Q26" s="3" t="s">
        <v>19</v>
      </c>
      <c r="R26" s="2">
        <v>99</v>
      </c>
    </row>
    <row r="27" spans="1:18" ht="12.75" customHeight="1">
      <c r="A27" s="2">
        <v>24</v>
      </c>
      <c r="B27" s="3" t="s">
        <v>36</v>
      </c>
      <c r="C27" s="2">
        <v>12</v>
      </c>
      <c r="D27" s="2">
        <v>2.9</v>
      </c>
      <c r="E27" s="2">
        <v>71</v>
      </c>
      <c r="F27" s="2">
        <v>334</v>
      </c>
      <c r="G27" s="2">
        <v>0.15</v>
      </c>
      <c r="H27" s="2">
        <v>0.62</v>
      </c>
      <c r="I27" s="2">
        <v>0.04</v>
      </c>
      <c r="J27" s="2">
        <v>0</v>
      </c>
      <c r="K27" s="2">
        <v>1.5</v>
      </c>
      <c r="L27" s="2">
        <v>0</v>
      </c>
      <c r="M27" s="2">
        <v>2.6</v>
      </c>
      <c r="N27" s="2">
        <v>27</v>
      </c>
      <c r="O27" s="2">
        <v>100</v>
      </c>
      <c r="P27" s="2">
        <v>7</v>
      </c>
      <c r="Q27" s="3" t="s">
        <v>19</v>
      </c>
      <c r="R27" s="2">
        <v>98</v>
      </c>
    </row>
    <row r="28" spans="1:18" ht="14.25" customHeight="1">
      <c r="A28" s="2">
        <v>25</v>
      </c>
      <c r="B28" s="3" t="s">
        <v>37</v>
      </c>
      <c r="C28" s="2">
        <v>7</v>
      </c>
      <c r="D28" s="2">
        <v>0.6</v>
      </c>
      <c r="E28" s="2">
        <v>78.4</v>
      </c>
      <c r="F28" s="2">
        <v>323</v>
      </c>
      <c r="G28" s="2">
        <v>0</v>
      </c>
      <c r="H28" s="2">
        <v>0.08</v>
      </c>
      <c r="I28" s="2">
        <v>0.04</v>
      </c>
      <c r="J28" s="2">
        <v>0.15</v>
      </c>
      <c r="K28" s="2">
        <v>1.6</v>
      </c>
      <c r="L28" s="2">
        <v>0</v>
      </c>
      <c r="M28" s="2">
        <v>0.45</v>
      </c>
      <c r="N28" s="2">
        <v>24</v>
      </c>
      <c r="O28" s="2">
        <v>21</v>
      </c>
      <c r="P28" s="2">
        <v>1.8</v>
      </c>
      <c r="Q28" s="3" t="s">
        <v>19</v>
      </c>
      <c r="R28" s="2">
        <v>99</v>
      </c>
    </row>
    <row r="29" spans="1:18" ht="15">
      <c r="A29" s="2">
        <v>26</v>
      </c>
      <c r="B29" s="3" t="s">
        <v>38</v>
      </c>
      <c r="C29" s="2">
        <v>5.2</v>
      </c>
      <c r="D29" s="2">
        <v>0</v>
      </c>
      <c r="E29" s="2">
        <v>65.9</v>
      </c>
      <c r="F29" s="2">
        <v>234</v>
      </c>
      <c r="G29" s="2">
        <v>3.5</v>
      </c>
      <c r="H29" s="2">
        <v>0.1</v>
      </c>
      <c r="I29" s="2">
        <v>0.2</v>
      </c>
      <c r="J29" s="2">
        <v>0</v>
      </c>
      <c r="K29" s="2">
        <v>3</v>
      </c>
      <c r="L29" s="2">
        <v>4</v>
      </c>
      <c r="M29" s="2">
        <v>0</v>
      </c>
      <c r="N29" s="2">
        <v>160</v>
      </c>
      <c r="O29" s="2">
        <v>105</v>
      </c>
      <c r="P29" s="2">
        <v>12</v>
      </c>
      <c r="Q29" s="3" t="s">
        <v>19</v>
      </c>
      <c r="R29" s="2">
        <v>98</v>
      </c>
    </row>
    <row r="30" spans="1:18" ht="15">
      <c r="A30" s="2">
        <v>27</v>
      </c>
      <c r="B30" s="3" t="s">
        <v>39</v>
      </c>
      <c r="C30" s="2">
        <v>20.8</v>
      </c>
      <c r="D30" s="2">
        <v>8.8</v>
      </c>
      <c r="E30" s="2">
        <v>0.7</v>
      </c>
      <c r="F30" s="2">
        <v>165</v>
      </c>
      <c r="G30" s="2">
        <v>0.07</v>
      </c>
      <c r="H30" s="2">
        <v>0.07</v>
      </c>
      <c r="I30" s="2">
        <v>0.15</v>
      </c>
      <c r="J30" s="2">
        <v>0.1</v>
      </c>
      <c r="K30" s="2">
        <v>3.7</v>
      </c>
      <c r="L30" s="2">
        <v>0</v>
      </c>
      <c r="M30" s="2">
        <v>0.2</v>
      </c>
      <c r="N30" s="2">
        <v>16</v>
      </c>
      <c r="O30" s="2">
        <v>27</v>
      </c>
      <c r="P30" s="2">
        <v>3</v>
      </c>
      <c r="Q30" s="3" t="s">
        <v>19</v>
      </c>
      <c r="R30" s="2">
        <v>61</v>
      </c>
    </row>
    <row r="31" spans="1:18" ht="15" customHeight="1">
      <c r="A31" s="2">
        <v>28</v>
      </c>
      <c r="B31" s="3" t="s">
        <v>40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3" t="s">
        <v>19</v>
      </c>
      <c r="R31" s="2">
        <v>100</v>
      </c>
    </row>
    <row r="32" spans="1:18" ht="15">
      <c r="A32" s="2">
        <v>29</v>
      </c>
      <c r="B32" s="3" t="s">
        <v>41</v>
      </c>
      <c r="C32" s="2">
        <v>0.9</v>
      </c>
      <c r="D32" s="2">
        <v>0</v>
      </c>
      <c r="E32" s="2">
        <v>6.6</v>
      </c>
      <c r="F32" s="2">
        <v>31</v>
      </c>
      <c r="G32" s="2">
        <v>0.01</v>
      </c>
      <c r="H32" s="2">
        <v>0.04</v>
      </c>
      <c r="I32" s="2">
        <v>0.02</v>
      </c>
      <c r="J32" s="2">
        <v>0</v>
      </c>
      <c r="K32" s="2">
        <v>0.1</v>
      </c>
      <c r="L32" s="2">
        <v>40</v>
      </c>
      <c r="M32" s="2">
        <v>0</v>
      </c>
      <c r="N32" s="2">
        <v>40</v>
      </c>
      <c r="O32" s="2">
        <v>12</v>
      </c>
      <c r="P32" s="2">
        <v>0.6</v>
      </c>
      <c r="Q32" s="3" t="s">
        <v>19</v>
      </c>
      <c r="R32" s="2">
        <v>42</v>
      </c>
    </row>
    <row r="33" spans="1:18" ht="15.75" customHeight="1">
      <c r="A33" s="2">
        <v>30</v>
      </c>
      <c r="B33" s="3" t="s">
        <v>42</v>
      </c>
      <c r="C33" s="2">
        <v>1.3</v>
      </c>
      <c r="D33" s="2">
        <v>0</v>
      </c>
      <c r="E33" s="2">
        <v>7.8</v>
      </c>
      <c r="F33" s="2">
        <v>22</v>
      </c>
      <c r="G33" s="2">
        <v>0.02</v>
      </c>
      <c r="H33" s="2">
        <v>0.02</v>
      </c>
      <c r="I33" s="2">
        <v>0.1</v>
      </c>
      <c r="J33" s="2">
        <v>0</v>
      </c>
      <c r="K33" s="2">
        <v>0.3</v>
      </c>
      <c r="L33" s="2">
        <v>30</v>
      </c>
      <c r="M33" s="2">
        <v>1</v>
      </c>
      <c r="N33" s="2">
        <v>121</v>
      </c>
      <c r="O33" s="2">
        <v>18</v>
      </c>
      <c r="P33" s="2">
        <v>1</v>
      </c>
      <c r="Q33" s="3" t="s">
        <v>19</v>
      </c>
      <c r="R33" s="2">
        <v>80</v>
      </c>
    </row>
    <row r="34" spans="1:18" ht="13.5" customHeight="1">
      <c r="A34" s="2">
        <v>31</v>
      </c>
      <c r="B34" s="3" t="s">
        <v>43</v>
      </c>
      <c r="C34" s="2">
        <v>1.7</v>
      </c>
      <c r="D34" s="2">
        <v>0</v>
      </c>
      <c r="E34" s="2">
        <v>18.5</v>
      </c>
      <c r="F34" s="2">
        <v>43</v>
      </c>
      <c r="G34" s="2">
        <v>0</v>
      </c>
      <c r="H34" s="2">
        <v>0.05</v>
      </c>
      <c r="I34" s="2">
        <v>0.02</v>
      </c>
      <c r="J34" s="2">
        <v>0</v>
      </c>
      <c r="K34" s="2">
        <v>0.2</v>
      </c>
      <c r="L34" s="2">
        <v>10</v>
      </c>
      <c r="M34" s="2">
        <v>0.2</v>
      </c>
      <c r="N34" s="2">
        <v>31</v>
      </c>
      <c r="O34" s="2">
        <v>14</v>
      </c>
      <c r="P34" s="2">
        <v>0.8</v>
      </c>
      <c r="Q34" s="3" t="s">
        <v>19</v>
      </c>
      <c r="R34" s="2">
        <v>84</v>
      </c>
    </row>
    <row r="35" spans="1:18" ht="18.75" customHeight="1">
      <c r="A35" s="2">
        <v>32</v>
      </c>
      <c r="B35" s="3" t="s">
        <v>103</v>
      </c>
      <c r="C35" s="2">
        <v>10.7</v>
      </c>
      <c r="D35" s="2">
        <v>1.3</v>
      </c>
      <c r="E35" s="2">
        <v>76</v>
      </c>
      <c r="F35" s="2">
        <v>333</v>
      </c>
      <c r="G35" s="2">
        <v>0</v>
      </c>
      <c r="H35" s="2">
        <v>0.25</v>
      </c>
      <c r="I35" s="2">
        <v>0.12</v>
      </c>
      <c r="J35" s="2">
        <v>0</v>
      </c>
      <c r="K35" s="2">
        <v>2.22</v>
      </c>
      <c r="L35" s="2">
        <v>0</v>
      </c>
      <c r="M35" s="2">
        <v>9.5</v>
      </c>
      <c r="N35" s="2">
        <v>24</v>
      </c>
      <c r="O35" s="2">
        <v>45</v>
      </c>
      <c r="P35" s="2">
        <v>2.1</v>
      </c>
      <c r="Q35" s="3" t="s">
        <v>19</v>
      </c>
      <c r="R35" s="2">
        <v>100</v>
      </c>
    </row>
    <row r="36" spans="1:18" ht="16.5" customHeight="1">
      <c r="A36" s="2">
        <v>33</v>
      </c>
      <c r="B36" s="3" t="s">
        <v>44</v>
      </c>
      <c r="C36" s="2">
        <v>0.8</v>
      </c>
      <c r="D36" s="2">
        <v>0</v>
      </c>
      <c r="E36" s="2">
        <v>16.7</v>
      </c>
      <c r="F36" s="2">
        <v>38</v>
      </c>
      <c r="G36" s="2">
        <v>0.06</v>
      </c>
      <c r="H36" s="2">
        <v>0.06</v>
      </c>
      <c r="I36" s="2">
        <v>0.03</v>
      </c>
      <c r="J36" s="2">
        <v>0</v>
      </c>
      <c r="K36" s="2">
        <v>0.2</v>
      </c>
      <c r="L36" s="2">
        <v>38</v>
      </c>
      <c r="M36" s="2">
        <v>0.22</v>
      </c>
      <c r="N36" s="2">
        <v>35</v>
      </c>
      <c r="O36" s="2">
        <v>11</v>
      </c>
      <c r="P36" s="2">
        <v>0.1</v>
      </c>
      <c r="Q36" s="3" t="s">
        <v>19</v>
      </c>
      <c r="R36" s="2">
        <v>100</v>
      </c>
    </row>
    <row r="37" spans="1:18" ht="20.25" customHeight="1">
      <c r="A37" s="2">
        <v>34</v>
      </c>
      <c r="B37" s="3" t="s">
        <v>123</v>
      </c>
      <c r="C37" s="2">
        <v>0</v>
      </c>
      <c r="D37" s="2">
        <v>99.9</v>
      </c>
      <c r="E37" s="2">
        <v>0</v>
      </c>
      <c r="F37" s="2">
        <v>899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3" t="s">
        <v>19</v>
      </c>
      <c r="R37" s="2">
        <v>100</v>
      </c>
    </row>
    <row r="38" spans="1:18" ht="15" customHeight="1">
      <c r="A38" s="2">
        <v>35</v>
      </c>
      <c r="B38" s="3" t="s">
        <v>124</v>
      </c>
      <c r="C38" s="2">
        <v>0</v>
      </c>
      <c r="D38" s="2">
        <v>99.9</v>
      </c>
      <c r="E38" s="2">
        <v>0</v>
      </c>
      <c r="F38" s="2">
        <v>899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3" t="s">
        <v>19</v>
      </c>
      <c r="R38" s="2">
        <v>100</v>
      </c>
    </row>
    <row r="39" spans="1:18" ht="18.75" customHeight="1">
      <c r="A39" s="2">
        <v>36</v>
      </c>
      <c r="B39" s="3" t="s">
        <v>104</v>
      </c>
      <c r="C39" s="2">
        <v>0.6</v>
      </c>
      <c r="D39" s="2">
        <v>82.5</v>
      </c>
      <c r="E39" s="2">
        <v>0.9</v>
      </c>
      <c r="F39" s="2">
        <v>748</v>
      </c>
      <c r="G39" s="2">
        <v>0.84</v>
      </c>
      <c r="H39" s="2">
        <v>0</v>
      </c>
      <c r="I39" s="2">
        <v>0.01</v>
      </c>
      <c r="J39" s="2">
        <v>0</v>
      </c>
      <c r="K39" s="2">
        <v>0.1</v>
      </c>
      <c r="L39" s="2">
        <v>0</v>
      </c>
      <c r="M39" s="2">
        <v>0</v>
      </c>
      <c r="N39" s="2">
        <v>22</v>
      </c>
      <c r="O39" s="2">
        <v>3</v>
      </c>
      <c r="P39" s="2">
        <v>0.2</v>
      </c>
      <c r="Q39" s="3" t="s">
        <v>19</v>
      </c>
      <c r="R39" s="2">
        <v>100</v>
      </c>
    </row>
    <row r="40" spans="1:18" ht="21.75" customHeight="1">
      <c r="A40" s="2">
        <v>37</v>
      </c>
      <c r="B40" s="3" t="s">
        <v>105</v>
      </c>
      <c r="C40" s="2">
        <v>2.8</v>
      </c>
      <c r="D40" s="2">
        <v>3.2</v>
      </c>
      <c r="E40" s="2">
        <v>4.7</v>
      </c>
      <c r="F40" s="2">
        <v>58</v>
      </c>
      <c r="G40" s="2">
        <v>0.03</v>
      </c>
      <c r="H40" s="2">
        <v>0.03</v>
      </c>
      <c r="I40" s="2">
        <v>0.13</v>
      </c>
      <c r="J40" s="2">
        <v>0</v>
      </c>
      <c r="K40" s="2">
        <v>0.1</v>
      </c>
      <c r="L40" s="2">
        <v>1</v>
      </c>
      <c r="M40" s="2">
        <v>0</v>
      </c>
      <c r="N40" s="2">
        <v>121</v>
      </c>
      <c r="O40" s="2">
        <v>14</v>
      </c>
      <c r="P40" s="2">
        <v>0.1</v>
      </c>
      <c r="Q40" s="3" t="s">
        <v>24</v>
      </c>
      <c r="R40" s="2">
        <v>100</v>
      </c>
    </row>
    <row r="41" spans="1:18" ht="20.25" customHeight="1">
      <c r="A41" s="2">
        <v>38</v>
      </c>
      <c r="B41" s="3" t="s">
        <v>106</v>
      </c>
      <c r="C41" s="2">
        <v>11</v>
      </c>
      <c r="D41" s="2">
        <v>0.5</v>
      </c>
      <c r="E41" s="2">
        <v>58.8</v>
      </c>
      <c r="F41" s="2">
        <v>270</v>
      </c>
      <c r="G41" s="2">
        <v>0</v>
      </c>
      <c r="H41" s="2">
        <v>0.06</v>
      </c>
      <c r="I41" s="2">
        <v>0.15</v>
      </c>
      <c r="J41" s="2">
        <v>0</v>
      </c>
      <c r="K41" s="2">
        <v>0.2</v>
      </c>
      <c r="L41" s="2">
        <v>1</v>
      </c>
      <c r="M41" s="2">
        <v>0.23</v>
      </c>
      <c r="N41" s="2">
        <v>317</v>
      </c>
      <c r="O41" s="2">
        <v>34</v>
      </c>
      <c r="P41" s="2">
        <v>0.2</v>
      </c>
      <c r="Q41" s="3" t="s">
        <v>24</v>
      </c>
      <c r="R41" s="2">
        <v>99</v>
      </c>
    </row>
    <row r="42" spans="1:18" ht="15">
      <c r="A42" s="2">
        <v>39</v>
      </c>
      <c r="B42" s="3" t="s">
        <v>45</v>
      </c>
      <c r="C42" s="2">
        <v>1.3</v>
      </c>
      <c r="D42" s="2">
        <v>0.1</v>
      </c>
      <c r="E42" s="2">
        <v>13.2</v>
      </c>
      <c r="F42" s="2">
        <v>33</v>
      </c>
      <c r="G42" s="2">
        <v>9</v>
      </c>
      <c r="H42" s="2">
        <v>0.06</v>
      </c>
      <c r="I42" s="2">
        <v>0.07</v>
      </c>
      <c r="J42" s="2">
        <v>0.9</v>
      </c>
      <c r="K42" s="2">
        <v>1</v>
      </c>
      <c r="L42" s="2">
        <v>5</v>
      </c>
      <c r="M42" s="2">
        <v>0.63</v>
      </c>
      <c r="N42" s="2">
        <v>51</v>
      </c>
      <c r="O42" s="2">
        <v>38</v>
      </c>
      <c r="P42" s="2">
        <v>1.2</v>
      </c>
      <c r="Q42" s="3" t="s">
        <v>19</v>
      </c>
      <c r="R42" s="2">
        <v>80</v>
      </c>
    </row>
    <row r="43" spans="1:18" ht="20.25" customHeight="1">
      <c r="A43" s="2">
        <v>40</v>
      </c>
      <c r="B43" s="3" t="s">
        <v>115</v>
      </c>
      <c r="C43" s="2">
        <v>10</v>
      </c>
      <c r="D43" s="2">
        <v>0.9</v>
      </c>
      <c r="E43" s="2">
        <v>76</v>
      </c>
      <c r="F43" s="2">
        <v>327</v>
      </c>
      <c r="G43" s="2">
        <v>0</v>
      </c>
      <c r="H43" s="2">
        <v>0.17</v>
      </c>
      <c r="I43" s="2">
        <v>0.08</v>
      </c>
      <c r="J43" s="2">
        <v>0.28</v>
      </c>
      <c r="K43" s="2">
        <v>1.2</v>
      </c>
      <c r="L43" s="2">
        <v>0</v>
      </c>
      <c r="M43" s="2">
        <v>2.57</v>
      </c>
      <c r="N43" s="2">
        <v>18</v>
      </c>
      <c r="O43" s="2">
        <v>16</v>
      </c>
      <c r="P43" s="2">
        <v>1.2</v>
      </c>
      <c r="Q43" s="3" t="s">
        <v>19</v>
      </c>
      <c r="R43" s="2">
        <v>100</v>
      </c>
    </row>
    <row r="44" spans="1:18" ht="21" customHeight="1">
      <c r="A44" s="2">
        <v>41</v>
      </c>
      <c r="B44" s="3" t="s">
        <v>107</v>
      </c>
      <c r="C44" s="2">
        <v>13.1</v>
      </c>
      <c r="D44" s="2">
        <v>6.2</v>
      </c>
      <c r="E44" s="2">
        <v>69.2</v>
      </c>
      <c r="F44" s="2">
        <v>355</v>
      </c>
      <c r="G44" s="2">
        <v>0</v>
      </c>
      <c r="H44" s="2">
        <v>0.45</v>
      </c>
      <c r="I44" s="2">
        <v>0.1</v>
      </c>
      <c r="J44" s="2">
        <v>0</v>
      </c>
      <c r="K44" s="2">
        <v>1</v>
      </c>
      <c r="L44" s="2">
        <v>0</v>
      </c>
      <c r="M44" s="2">
        <v>3.4</v>
      </c>
      <c r="N44" s="2">
        <v>52</v>
      </c>
      <c r="O44" s="2">
        <v>142</v>
      </c>
      <c r="P44" s="2">
        <v>7.8</v>
      </c>
      <c r="Q44" s="3" t="s">
        <v>19</v>
      </c>
      <c r="R44" s="2">
        <v>100</v>
      </c>
    </row>
    <row r="45" spans="1:18" ht="16.5" customHeight="1">
      <c r="A45" s="2">
        <v>42</v>
      </c>
      <c r="B45" s="3" t="s">
        <v>46</v>
      </c>
      <c r="C45" s="2">
        <v>0.8</v>
      </c>
      <c r="D45" s="2">
        <v>0</v>
      </c>
      <c r="E45" s="2">
        <v>5.6</v>
      </c>
      <c r="F45" s="2">
        <v>15</v>
      </c>
      <c r="G45" s="2">
        <v>0.06</v>
      </c>
      <c r="H45" s="2">
        <v>0.03</v>
      </c>
      <c r="I45" s="2">
        <v>0.04</v>
      </c>
      <c r="J45" s="2">
        <v>0</v>
      </c>
      <c r="K45" s="2">
        <v>0.2</v>
      </c>
      <c r="L45" s="2">
        <v>10</v>
      </c>
      <c r="M45" s="2">
        <v>0.1</v>
      </c>
      <c r="N45" s="2">
        <v>23</v>
      </c>
      <c r="O45" s="2">
        <v>14</v>
      </c>
      <c r="P45" s="2">
        <v>0.9</v>
      </c>
      <c r="Q45" s="3" t="s">
        <v>19</v>
      </c>
      <c r="R45" s="2">
        <v>93</v>
      </c>
    </row>
    <row r="46" spans="1:18" ht="15.75" customHeight="1">
      <c r="A46" s="2">
        <v>43</v>
      </c>
      <c r="B46" s="3" t="s">
        <v>47</v>
      </c>
      <c r="C46" s="2">
        <v>2.8</v>
      </c>
      <c r="D46" s="2">
        <v>0</v>
      </c>
      <c r="E46" s="2">
        <v>1.3</v>
      </c>
      <c r="F46" s="2">
        <v>19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25</v>
      </c>
      <c r="O46" s="2">
        <v>0</v>
      </c>
      <c r="P46" s="2">
        <v>1.2</v>
      </c>
      <c r="Q46" s="3" t="s">
        <v>19</v>
      </c>
      <c r="R46" s="2">
        <v>80</v>
      </c>
    </row>
    <row r="47" spans="1:18" ht="21.75" customHeight="1">
      <c r="A47" s="2">
        <v>44</v>
      </c>
      <c r="B47" s="3" t="s">
        <v>108</v>
      </c>
      <c r="C47" s="2">
        <v>1.3</v>
      </c>
      <c r="D47" s="2">
        <v>0</v>
      </c>
      <c r="E47" s="2">
        <v>8.8</v>
      </c>
      <c r="F47" s="2">
        <v>23</v>
      </c>
      <c r="G47" s="2">
        <v>1</v>
      </c>
      <c r="H47" s="2">
        <v>0.06</v>
      </c>
      <c r="I47" s="2">
        <v>0.1</v>
      </c>
      <c r="J47" s="2">
        <v>0</v>
      </c>
      <c r="K47" s="2">
        <v>0.6</v>
      </c>
      <c r="L47" s="2">
        <v>150</v>
      </c>
      <c r="M47" s="2">
        <v>0.67</v>
      </c>
      <c r="N47" s="2">
        <v>6</v>
      </c>
      <c r="O47" s="2">
        <v>10</v>
      </c>
      <c r="P47" s="2">
        <v>0.8</v>
      </c>
      <c r="Q47" s="3" t="s">
        <v>19</v>
      </c>
      <c r="R47" s="2">
        <v>75</v>
      </c>
    </row>
    <row r="48" spans="1:18" ht="20.25" customHeight="1">
      <c r="A48" s="2">
        <v>45</v>
      </c>
      <c r="B48" s="3" t="s">
        <v>109</v>
      </c>
      <c r="C48" s="2">
        <v>1.3</v>
      </c>
      <c r="D48" s="2">
        <v>0</v>
      </c>
      <c r="E48" s="2">
        <v>10.9</v>
      </c>
      <c r="F48" s="2">
        <v>27</v>
      </c>
      <c r="G48" s="2">
        <v>1</v>
      </c>
      <c r="H48" s="2">
        <v>0.06</v>
      </c>
      <c r="I48" s="2">
        <v>0.1</v>
      </c>
      <c r="J48" s="2">
        <v>0</v>
      </c>
      <c r="K48" s="2">
        <v>0.6</v>
      </c>
      <c r="L48" s="2">
        <v>150</v>
      </c>
      <c r="M48" s="2">
        <v>0.67</v>
      </c>
      <c r="N48" s="2">
        <v>6</v>
      </c>
      <c r="O48" s="2">
        <v>10</v>
      </c>
      <c r="P48" s="2">
        <v>8</v>
      </c>
      <c r="Q48" s="3" t="s">
        <v>19</v>
      </c>
      <c r="R48" s="2">
        <v>75</v>
      </c>
    </row>
    <row r="49" spans="1:18" ht="17.25" customHeight="1">
      <c r="A49" s="2">
        <v>46</v>
      </c>
      <c r="B49" s="3" t="s">
        <v>48</v>
      </c>
      <c r="C49" s="2">
        <v>3.7</v>
      </c>
      <c r="D49" s="2">
        <v>0</v>
      </c>
      <c r="E49" s="2">
        <v>20.8</v>
      </c>
      <c r="F49" s="2">
        <v>45</v>
      </c>
      <c r="G49" s="2">
        <v>1.7</v>
      </c>
      <c r="H49" s="2">
        <v>0.05</v>
      </c>
      <c r="I49" s="2">
        <v>0.05</v>
      </c>
      <c r="J49" s="2">
        <v>0</v>
      </c>
      <c r="K49" s="2">
        <v>0.7</v>
      </c>
      <c r="L49" s="2">
        <v>150</v>
      </c>
      <c r="M49" s="2">
        <v>1.8</v>
      </c>
      <c r="N49" s="2">
        <v>245</v>
      </c>
      <c r="O49" s="2">
        <v>85</v>
      </c>
      <c r="P49" s="2">
        <v>1.9</v>
      </c>
      <c r="Q49" s="3" t="s">
        <v>19</v>
      </c>
      <c r="R49" s="2">
        <v>74</v>
      </c>
    </row>
    <row r="50" spans="1:18" ht="15.75" customHeight="1">
      <c r="A50" s="2">
        <v>47</v>
      </c>
      <c r="B50" s="3" t="s">
        <v>49</v>
      </c>
      <c r="C50" s="2">
        <v>17.4</v>
      </c>
      <c r="D50" s="2">
        <v>3.1</v>
      </c>
      <c r="E50" s="2">
        <v>0</v>
      </c>
      <c r="F50" s="2">
        <v>98</v>
      </c>
      <c r="G50" s="2">
        <v>4.83</v>
      </c>
      <c r="H50" s="2">
        <v>0.3</v>
      </c>
      <c r="I50" s="2">
        <v>2.19</v>
      </c>
      <c r="J50" s="2">
        <v>0.7</v>
      </c>
      <c r="K50" s="2">
        <v>6.8</v>
      </c>
      <c r="L50" s="2">
        <v>33</v>
      </c>
      <c r="M50" s="2">
        <v>1.28</v>
      </c>
      <c r="N50" s="2">
        <v>5</v>
      </c>
      <c r="O50" s="2">
        <v>18</v>
      </c>
      <c r="P50" s="2">
        <v>9</v>
      </c>
      <c r="Q50" s="3" t="s">
        <v>19</v>
      </c>
      <c r="R50" s="2">
        <v>93</v>
      </c>
    </row>
    <row r="51" spans="1:18" ht="15.75" customHeight="1">
      <c r="A51" s="2">
        <v>48</v>
      </c>
      <c r="B51" s="3" t="s">
        <v>50</v>
      </c>
      <c r="C51" s="2">
        <v>0.4</v>
      </c>
      <c r="D51" s="2">
        <v>0</v>
      </c>
      <c r="E51" s="2">
        <v>66</v>
      </c>
      <c r="F51" s="2">
        <v>247</v>
      </c>
      <c r="G51" s="2">
        <v>0</v>
      </c>
      <c r="H51" s="2">
        <v>0.01</v>
      </c>
      <c r="I51" s="2">
        <v>0.02</v>
      </c>
      <c r="J51" s="2">
        <v>0</v>
      </c>
      <c r="K51" s="2">
        <v>0</v>
      </c>
      <c r="L51" s="2">
        <v>0.5</v>
      </c>
      <c r="M51" s="2">
        <v>0</v>
      </c>
      <c r="N51" s="2">
        <v>14</v>
      </c>
      <c r="O51" s="2">
        <v>7</v>
      </c>
      <c r="P51" s="2">
        <v>1.8</v>
      </c>
      <c r="Q51" s="3" t="s">
        <v>19</v>
      </c>
      <c r="R51" s="2">
        <v>100</v>
      </c>
    </row>
    <row r="52" spans="1:18" ht="15">
      <c r="A52" s="2">
        <v>49</v>
      </c>
      <c r="B52" s="3" t="s">
        <v>51</v>
      </c>
      <c r="C52" s="2">
        <v>4.8</v>
      </c>
      <c r="D52" s="2">
        <v>2.8</v>
      </c>
      <c r="E52" s="2">
        <v>77.9</v>
      </c>
      <c r="F52" s="2">
        <v>336</v>
      </c>
      <c r="G52" s="2">
        <v>0</v>
      </c>
      <c r="H52" s="2">
        <v>0.08</v>
      </c>
      <c r="I52" s="2">
        <v>0.04</v>
      </c>
      <c r="J52" s="2">
        <v>0</v>
      </c>
      <c r="K52" s="2">
        <v>0.57</v>
      </c>
      <c r="L52" s="2">
        <v>0</v>
      </c>
      <c r="M52" s="2">
        <v>0</v>
      </c>
      <c r="N52" s="2">
        <v>9</v>
      </c>
      <c r="O52" s="2">
        <v>0</v>
      </c>
      <c r="P52" s="2">
        <v>0.6</v>
      </c>
      <c r="Q52" s="3" t="s">
        <v>19</v>
      </c>
      <c r="R52" s="2">
        <v>100</v>
      </c>
    </row>
    <row r="53" spans="1:18" ht="15">
      <c r="A53" s="2">
        <v>50</v>
      </c>
      <c r="B53" s="3" t="s">
        <v>52</v>
      </c>
      <c r="C53" s="2">
        <v>1.2</v>
      </c>
      <c r="D53" s="2">
        <v>0</v>
      </c>
      <c r="E53" s="2">
        <v>7.9</v>
      </c>
      <c r="F53" s="2">
        <v>20</v>
      </c>
      <c r="G53" s="2">
        <v>0.06</v>
      </c>
      <c r="H53" s="2">
        <v>0.01</v>
      </c>
      <c r="I53" s="2">
        <v>0.06</v>
      </c>
      <c r="J53" s="2">
        <v>0</v>
      </c>
      <c r="K53" s="2">
        <v>0.1</v>
      </c>
      <c r="L53" s="2">
        <v>10</v>
      </c>
      <c r="M53" s="2">
        <v>0</v>
      </c>
      <c r="N53" s="2">
        <v>44</v>
      </c>
      <c r="O53" s="2">
        <v>17</v>
      </c>
      <c r="P53" s="2">
        <v>0.6</v>
      </c>
      <c r="Q53" s="3" t="s">
        <v>19</v>
      </c>
      <c r="R53" s="2">
        <v>80</v>
      </c>
    </row>
    <row r="54" spans="1:18" ht="14.25" customHeight="1">
      <c r="A54" s="2">
        <v>51</v>
      </c>
      <c r="B54" s="3" t="s">
        <v>53</v>
      </c>
      <c r="C54" s="2">
        <v>3</v>
      </c>
      <c r="D54" s="2">
        <v>6</v>
      </c>
      <c r="E54" s="2">
        <v>4.1</v>
      </c>
      <c r="F54" s="2">
        <v>85</v>
      </c>
      <c r="G54" s="2">
        <v>0.06</v>
      </c>
      <c r="H54" s="2">
        <v>0.02</v>
      </c>
      <c r="I54" s="2">
        <v>0.13</v>
      </c>
      <c r="J54" s="2">
        <v>0</v>
      </c>
      <c r="K54" s="2">
        <v>0.14</v>
      </c>
      <c r="L54" s="2">
        <v>0.3</v>
      </c>
      <c r="M54" s="2">
        <v>0</v>
      </c>
      <c r="N54" s="2">
        <v>124</v>
      </c>
      <c r="O54" s="2">
        <v>14</v>
      </c>
      <c r="P54" s="2">
        <v>0.1</v>
      </c>
      <c r="Q54" s="3" t="s">
        <v>24</v>
      </c>
      <c r="R54" s="2">
        <v>97</v>
      </c>
    </row>
    <row r="55" spans="1:18" ht="15" customHeight="1">
      <c r="A55" s="2">
        <v>52</v>
      </c>
      <c r="B55" s="3" t="s">
        <v>54</v>
      </c>
      <c r="C55" s="2">
        <v>9.5</v>
      </c>
      <c r="D55" s="2">
        <v>17</v>
      </c>
      <c r="E55" s="2">
        <v>1.9</v>
      </c>
      <c r="F55" s="2">
        <v>198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7</v>
      </c>
      <c r="O55" s="2">
        <v>17</v>
      </c>
      <c r="P55" s="2">
        <v>1.9</v>
      </c>
      <c r="Q55" s="3" t="s">
        <v>19</v>
      </c>
      <c r="R55" s="2">
        <v>98</v>
      </c>
    </row>
    <row r="56" spans="1:18" ht="13.5" customHeight="1">
      <c r="A56" s="2">
        <v>53</v>
      </c>
      <c r="B56" s="3" t="s">
        <v>55</v>
      </c>
      <c r="C56" s="2">
        <v>0</v>
      </c>
      <c r="D56" s="2">
        <v>0</v>
      </c>
      <c r="E56" s="2">
        <v>99.8</v>
      </c>
      <c r="F56" s="2">
        <v>374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4"/>
      <c r="M56" s="2">
        <v>0</v>
      </c>
      <c r="N56" s="2">
        <v>2</v>
      </c>
      <c r="O56" s="2">
        <v>0</v>
      </c>
      <c r="P56" s="2">
        <v>0.3</v>
      </c>
      <c r="Q56" s="3" t="s">
        <v>19</v>
      </c>
      <c r="R56" s="2">
        <v>100</v>
      </c>
    </row>
    <row r="57" spans="1:18" ht="15">
      <c r="A57" s="2">
        <v>54</v>
      </c>
      <c r="B57" s="3" t="s">
        <v>56</v>
      </c>
      <c r="C57" s="2">
        <v>1.7</v>
      </c>
      <c r="D57" s="2">
        <v>0</v>
      </c>
      <c r="E57" s="2">
        <v>19.8</v>
      </c>
      <c r="F57" s="2">
        <v>48</v>
      </c>
      <c r="G57" s="2">
        <v>0.01</v>
      </c>
      <c r="H57" s="2">
        <v>0.02</v>
      </c>
      <c r="I57" s="2">
        <v>0.04</v>
      </c>
      <c r="J57" s="2">
        <v>0</v>
      </c>
      <c r="K57" s="2">
        <v>0.2</v>
      </c>
      <c r="L57" s="2">
        <v>10</v>
      </c>
      <c r="M57" s="2">
        <v>0.14</v>
      </c>
      <c r="N57" s="2">
        <v>43</v>
      </c>
      <c r="O57" s="2">
        <v>43</v>
      </c>
      <c r="P57" s="2">
        <v>0.01</v>
      </c>
      <c r="Q57" s="3" t="s">
        <v>19</v>
      </c>
      <c r="R57" s="2">
        <v>80</v>
      </c>
    </row>
    <row r="58" spans="1:18" ht="15" customHeight="1">
      <c r="A58" s="2">
        <v>55</v>
      </c>
      <c r="B58" s="3" t="s">
        <v>57</v>
      </c>
      <c r="C58" s="2">
        <v>14.6</v>
      </c>
      <c r="D58" s="2">
        <v>33</v>
      </c>
      <c r="E58" s="2">
        <v>0.8</v>
      </c>
      <c r="F58" s="2">
        <v>355</v>
      </c>
      <c r="G58" s="2">
        <v>0</v>
      </c>
      <c r="H58" s="2">
        <v>0.52</v>
      </c>
      <c r="I58" s="2">
        <v>0.14</v>
      </c>
      <c r="J58" s="2">
        <v>0</v>
      </c>
      <c r="K58" s="2">
        <v>2.4</v>
      </c>
      <c r="L58" s="2">
        <v>0</v>
      </c>
      <c r="M58" s="2">
        <v>0</v>
      </c>
      <c r="N58" s="2">
        <v>7</v>
      </c>
      <c r="O58" s="2">
        <v>21</v>
      </c>
      <c r="P58" s="2">
        <v>1.6</v>
      </c>
      <c r="Q58" s="3" t="s">
        <v>19</v>
      </c>
      <c r="R58" s="2">
        <v>85</v>
      </c>
    </row>
    <row r="59" spans="1:18" ht="21" customHeight="1">
      <c r="A59" s="2">
        <v>56</v>
      </c>
      <c r="B59" s="3" t="s">
        <v>110</v>
      </c>
      <c r="C59" s="2">
        <v>17</v>
      </c>
      <c r="D59" s="2">
        <v>8.5</v>
      </c>
      <c r="E59" s="2">
        <v>0</v>
      </c>
      <c r="F59" s="2">
        <v>145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85</v>
      </c>
      <c r="O59" s="2">
        <v>51</v>
      </c>
      <c r="P59" s="2">
        <v>0</v>
      </c>
      <c r="Q59" s="3" t="s">
        <v>19</v>
      </c>
      <c r="R59" s="2">
        <v>58</v>
      </c>
    </row>
    <row r="60" spans="1:18" ht="15.75" customHeight="1">
      <c r="A60" s="2">
        <v>57</v>
      </c>
      <c r="B60" s="3" t="s">
        <v>58</v>
      </c>
      <c r="C60" s="2">
        <v>18</v>
      </c>
      <c r="D60" s="2">
        <v>7</v>
      </c>
      <c r="E60" s="2">
        <v>0</v>
      </c>
      <c r="F60" s="2">
        <v>135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66</v>
      </c>
      <c r="O60" s="2">
        <v>51</v>
      </c>
      <c r="P60" s="2">
        <v>0</v>
      </c>
      <c r="Q60" s="3" t="s">
        <v>19</v>
      </c>
      <c r="R60" s="2">
        <v>58</v>
      </c>
    </row>
    <row r="61" spans="1:18" ht="15.75" customHeight="1">
      <c r="A61" s="2">
        <v>58</v>
      </c>
      <c r="B61" s="3" t="s">
        <v>59</v>
      </c>
      <c r="C61" s="2">
        <v>3</v>
      </c>
      <c r="D61" s="2">
        <v>10</v>
      </c>
      <c r="E61" s="2">
        <v>2.9</v>
      </c>
      <c r="F61" s="2">
        <v>116</v>
      </c>
      <c r="G61" s="2">
        <v>0.06</v>
      </c>
      <c r="H61" s="2">
        <v>0.03</v>
      </c>
      <c r="I61" s="2">
        <v>0.1</v>
      </c>
      <c r="J61" s="2">
        <v>0</v>
      </c>
      <c r="K61" s="2">
        <v>0.15</v>
      </c>
      <c r="L61" s="2">
        <v>0.05</v>
      </c>
      <c r="M61" s="2">
        <v>0</v>
      </c>
      <c r="N61" s="2">
        <v>90</v>
      </c>
      <c r="O61" s="2">
        <v>10</v>
      </c>
      <c r="P61" s="2">
        <v>0.1</v>
      </c>
      <c r="Q61" s="3" t="s">
        <v>19</v>
      </c>
      <c r="R61" s="2">
        <v>99</v>
      </c>
    </row>
    <row r="62" spans="1:18" ht="18" customHeight="1">
      <c r="A62" s="2">
        <v>59</v>
      </c>
      <c r="B62" s="3" t="s">
        <v>60</v>
      </c>
      <c r="C62" s="2">
        <v>3</v>
      </c>
      <c r="D62" s="2">
        <v>15</v>
      </c>
      <c r="E62" s="2">
        <v>2.8</v>
      </c>
      <c r="F62" s="2">
        <v>116</v>
      </c>
      <c r="G62" s="2">
        <v>0.09</v>
      </c>
      <c r="H62" s="2">
        <v>0.03</v>
      </c>
      <c r="I62" s="2">
        <v>0.1</v>
      </c>
      <c r="J62" s="2">
        <v>0</v>
      </c>
      <c r="K62" s="2">
        <v>0.15</v>
      </c>
      <c r="L62" s="2">
        <v>0.05</v>
      </c>
      <c r="M62" s="2">
        <v>0</v>
      </c>
      <c r="N62" s="2">
        <v>90</v>
      </c>
      <c r="O62" s="2">
        <v>10</v>
      </c>
      <c r="P62" s="2">
        <v>0.1</v>
      </c>
      <c r="Q62" s="3" t="s">
        <v>19</v>
      </c>
      <c r="R62" s="2">
        <v>99</v>
      </c>
    </row>
    <row r="63" spans="1:18" ht="14.25" customHeight="1">
      <c r="A63" s="2">
        <v>60</v>
      </c>
      <c r="B63" s="3" t="s">
        <v>61</v>
      </c>
      <c r="C63" s="2">
        <v>0.3</v>
      </c>
      <c r="D63" s="2">
        <v>0</v>
      </c>
      <c r="E63" s="2">
        <v>18.5</v>
      </c>
      <c r="F63" s="2">
        <v>72</v>
      </c>
      <c r="G63" s="2">
        <v>0</v>
      </c>
      <c r="H63" s="2">
        <v>0.02</v>
      </c>
      <c r="I63" s="2">
        <v>0.01</v>
      </c>
      <c r="J63" s="2">
        <v>0</v>
      </c>
      <c r="K63" s="2">
        <v>0.1</v>
      </c>
      <c r="L63" s="2">
        <v>2</v>
      </c>
      <c r="M63" s="2">
        <v>0</v>
      </c>
      <c r="N63" s="2">
        <v>19</v>
      </c>
      <c r="O63" s="2">
        <v>16</v>
      </c>
      <c r="P63" s="2">
        <v>0.3</v>
      </c>
      <c r="Q63" s="3" t="s">
        <v>24</v>
      </c>
      <c r="R63" s="2">
        <v>100</v>
      </c>
    </row>
    <row r="64" spans="1:18" ht="13.5" customHeight="1">
      <c r="A64" s="2">
        <v>61</v>
      </c>
      <c r="B64" s="3" t="s">
        <v>62</v>
      </c>
      <c r="C64" s="2">
        <v>0.7</v>
      </c>
      <c r="D64" s="2">
        <v>0</v>
      </c>
      <c r="E64" s="2">
        <v>13.3</v>
      </c>
      <c r="F64" s="2">
        <v>55</v>
      </c>
      <c r="G64" s="2">
        <v>0.05</v>
      </c>
      <c r="H64" s="2">
        <v>0.04</v>
      </c>
      <c r="I64" s="2">
        <v>0.02</v>
      </c>
      <c r="J64" s="2">
        <v>0</v>
      </c>
      <c r="K64" s="2">
        <v>0.22</v>
      </c>
      <c r="L64" s="2">
        <v>20</v>
      </c>
      <c r="M64" s="2">
        <v>0</v>
      </c>
      <c r="N64" s="2">
        <v>18</v>
      </c>
      <c r="O64" s="2">
        <v>0</v>
      </c>
      <c r="P64" s="2">
        <v>0.3</v>
      </c>
      <c r="Q64" s="3" t="s">
        <v>24</v>
      </c>
      <c r="R64" s="2">
        <v>100</v>
      </c>
    </row>
    <row r="65" spans="1:18" ht="15" customHeight="1">
      <c r="A65" s="2">
        <v>62</v>
      </c>
      <c r="B65" s="3" t="s">
        <v>63</v>
      </c>
      <c r="C65" s="2">
        <v>1</v>
      </c>
      <c r="D65" s="2">
        <v>0</v>
      </c>
      <c r="E65" s="2">
        <v>3.3</v>
      </c>
      <c r="F65" s="2">
        <v>18</v>
      </c>
      <c r="G65" s="2">
        <v>0.5</v>
      </c>
      <c r="H65" s="2">
        <v>0.01</v>
      </c>
      <c r="I65" s="2">
        <v>0.03</v>
      </c>
      <c r="J65" s="2">
        <v>0</v>
      </c>
      <c r="K65" s="2">
        <v>0.3</v>
      </c>
      <c r="L65" s="2">
        <v>10</v>
      </c>
      <c r="M65" s="2">
        <v>0</v>
      </c>
      <c r="N65" s="2">
        <v>13</v>
      </c>
      <c r="O65" s="2">
        <v>26</v>
      </c>
      <c r="P65" s="2">
        <v>0.7</v>
      </c>
      <c r="Q65" s="3" t="s">
        <v>24</v>
      </c>
      <c r="R65" s="2">
        <v>100</v>
      </c>
    </row>
    <row r="66" spans="1:18" ht="21" customHeight="1">
      <c r="A66" s="2">
        <v>63</v>
      </c>
      <c r="B66" s="3" t="s">
        <v>111</v>
      </c>
      <c r="C66" s="2">
        <v>0.5</v>
      </c>
      <c r="D66" s="2">
        <v>0</v>
      </c>
      <c r="E66" s="2">
        <v>11.7</v>
      </c>
      <c r="F66" s="2">
        <v>47</v>
      </c>
      <c r="G66" s="2">
        <v>0</v>
      </c>
      <c r="H66" s="2">
        <v>0.01</v>
      </c>
      <c r="I66" s="2">
        <v>0.01</v>
      </c>
      <c r="J66" s="2">
        <v>0</v>
      </c>
      <c r="K66" s="2">
        <v>0.1</v>
      </c>
      <c r="L66" s="2">
        <v>2</v>
      </c>
      <c r="M66" s="2">
        <v>0</v>
      </c>
      <c r="N66" s="2">
        <v>8</v>
      </c>
      <c r="O66" s="2">
        <v>5</v>
      </c>
      <c r="P66" s="2">
        <v>0.2</v>
      </c>
      <c r="Q66" s="3" t="s">
        <v>24</v>
      </c>
      <c r="R66" s="2">
        <v>100</v>
      </c>
    </row>
    <row r="67" spans="1:18" ht="20.25" customHeight="1">
      <c r="A67" s="2">
        <v>64</v>
      </c>
      <c r="B67" s="3" t="s">
        <v>113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485</v>
      </c>
      <c r="O67" s="2">
        <v>97</v>
      </c>
      <c r="P67" s="2">
        <v>10</v>
      </c>
      <c r="Q67" s="3" t="s">
        <v>19</v>
      </c>
      <c r="R67" s="2">
        <v>100</v>
      </c>
    </row>
    <row r="68" spans="1:18" ht="15">
      <c r="A68" s="2">
        <v>65</v>
      </c>
      <c r="B68" s="3" t="s">
        <v>64</v>
      </c>
      <c r="C68" s="2">
        <v>12.3</v>
      </c>
      <c r="D68" s="2">
        <v>25.3</v>
      </c>
      <c r="E68" s="2">
        <v>0</v>
      </c>
      <c r="F68" s="2">
        <v>277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29</v>
      </c>
      <c r="O68" s="2">
        <v>20</v>
      </c>
      <c r="P68" s="2">
        <v>1.7</v>
      </c>
      <c r="Q68" s="3" t="s">
        <v>19</v>
      </c>
      <c r="R68" s="2">
        <v>99</v>
      </c>
    </row>
    <row r="69" spans="1:18" ht="16.5" customHeight="1">
      <c r="A69" s="2">
        <v>66</v>
      </c>
      <c r="B69" s="3" t="s">
        <v>114</v>
      </c>
      <c r="C69" s="2">
        <v>12</v>
      </c>
      <c r="D69" s="2">
        <v>1.8</v>
      </c>
      <c r="E69" s="2">
        <v>68.3</v>
      </c>
      <c r="F69" s="2">
        <v>326</v>
      </c>
      <c r="G69" s="2">
        <v>0</v>
      </c>
      <c r="H69" s="2">
        <v>0.04</v>
      </c>
      <c r="I69" s="2">
        <v>0.04</v>
      </c>
      <c r="J69" s="2">
        <v>0</v>
      </c>
      <c r="K69" s="2">
        <v>0.4</v>
      </c>
      <c r="L69" s="2">
        <v>0</v>
      </c>
      <c r="M69" s="2">
        <v>0</v>
      </c>
      <c r="N69" s="2">
        <v>10</v>
      </c>
      <c r="O69" s="2">
        <v>2</v>
      </c>
      <c r="P69" s="2">
        <v>0.6</v>
      </c>
      <c r="Q69" s="3" t="s">
        <v>19</v>
      </c>
      <c r="R69" s="2">
        <v>100</v>
      </c>
    </row>
    <row r="70" spans="1:18" ht="16.5" customHeight="1">
      <c r="A70" s="2">
        <v>67</v>
      </c>
      <c r="B70" s="3" t="s">
        <v>65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3" t="s">
        <v>19</v>
      </c>
      <c r="R70" s="2">
        <v>100</v>
      </c>
    </row>
    <row r="71" spans="1:18" ht="15.75" customHeight="1">
      <c r="A71" s="2">
        <v>68</v>
      </c>
      <c r="B71" s="3" t="s">
        <v>66</v>
      </c>
      <c r="C71" s="2">
        <v>23.4</v>
      </c>
      <c r="D71" s="2">
        <v>30</v>
      </c>
      <c r="E71" s="2">
        <v>0</v>
      </c>
      <c r="F71" s="2">
        <v>371</v>
      </c>
      <c r="G71" s="2">
        <v>0.4</v>
      </c>
      <c r="H71" s="2">
        <v>0.04</v>
      </c>
      <c r="I71" s="2">
        <v>0.3</v>
      </c>
      <c r="J71" s="2">
        <v>0</v>
      </c>
      <c r="K71" s="2">
        <v>0.3</v>
      </c>
      <c r="L71" s="2">
        <v>1.6</v>
      </c>
      <c r="M71" s="2">
        <v>0.3</v>
      </c>
      <c r="N71" s="2">
        <v>1000</v>
      </c>
      <c r="O71" s="2">
        <v>47</v>
      </c>
      <c r="P71" s="2">
        <v>0.6</v>
      </c>
      <c r="Q71" s="3" t="s">
        <v>19</v>
      </c>
      <c r="R71" s="2">
        <v>97</v>
      </c>
    </row>
    <row r="72" spans="1:18" ht="17.25" customHeight="1">
      <c r="A72" s="2">
        <v>69</v>
      </c>
      <c r="B72" s="3" t="s">
        <v>67</v>
      </c>
      <c r="C72" s="2">
        <v>26</v>
      </c>
      <c r="D72" s="2">
        <v>26.5</v>
      </c>
      <c r="E72" s="2">
        <v>0</v>
      </c>
      <c r="F72" s="2">
        <v>350</v>
      </c>
      <c r="G72" s="2">
        <v>0.4</v>
      </c>
      <c r="H72" s="2">
        <v>0.03</v>
      </c>
      <c r="I72" s="2">
        <v>0.36</v>
      </c>
      <c r="J72" s="2">
        <v>0</v>
      </c>
      <c r="K72" s="2">
        <v>0.4</v>
      </c>
      <c r="L72" s="2">
        <v>2.8</v>
      </c>
      <c r="M72" s="2">
        <v>0.3</v>
      </c>
      <c r="N72" s="2">
        <v>1050</v>
      </c>
      <c r="O72" s="2">
        <v>0</v>
      </c>
      <c r="P72" s="2">
        <v>0</v>
      </c>
      <c r="Q72" s="3" t="s">
        <v>19</v>
      </c>
      <c r="R72" s="2">
        <v>98</v>
      </c>
    </row>
    <row r="73" spans="1:18" ht="15" customHeight="1">
      <c r="A73" s="2">
        <v>70</v>
      </c>
      <c r="B73" s="3" t="s">
        <v>68</v>
      </c>
      <c r="C73" s="2">
        <v>16.7</v>
      </c>
      <c r="D73" s="2">
        <v>9</v>
      </c>
      <c r="E73" s="2">
        <v>1.3</v>
      </c>
      <c r="F73" s="2">
        <v>156</v>
      </c>
      <c r="G73" s="2">
        <v>0.08</v>
      </c>
      <c r="H73" s="2">
        <v>0.04</v>
      </c>
      <c r="I73" s="2">
        <v>0.27</v>
      </c>
      <c r="J73" s="2">
        <v>0</v>
      </c>
      <c r="K73" s="2">
        <v>0.4</v>
      </c>
      <c r="L73" s="2">
        <v>0.5</v>
      </c>
      <c r="M73" s="2">
        <v>0</v>
      </c>
      <c r="N73" s="2">
        <v>164</v>
      </c>
      <c r="O73" s="2">
        <v>23</v>
      </c>
      <c r="P73" s="2">
        <v>0.4</v>
      </c>
      <c r="Q73" s="3" t="s">
        <v>19</v>
      </c>
      <c r="R73" s="2">
        <v>99</v>
      </c>
    </row>
    <row r="74" spans="1:18" ht="16.5" customHeight="1">
      <c r="A74" s="2">
        <v>71</v>
      </c>
      <c r="B74" s="3" t="s">
        <v>69</v>
      </c>
      <c r="C74" s="2">
        <v>19.7</v>
      </c>
      <c r="D74" s="2">
        <v>1.2</v>
      </c>
      <c r="E74" s="2">
        <v>1.1</v>
      </c>
      <c r="F74" s="2">
        <v>90</v>
      </c>
      <c r="G74" s="2">
        <v>0</v>
      </c>
      <c r="H74" s="2">
        <v>0.14</v>
      </c>
      <c r="I74" s="2">
        <v>0.23</v>
      </c>
      <c r="J74" s="2">
        <v>0</v>
      </c>
      <c r="K74" s="2">
        <v>3.3</v>
      </c>
      <c r="L74" s="2">
        <v>0</v>
      </c>
      <c r="M74" s="2">
        <v>0</v>
      </c>
      <c r="N74" s="2">
        <v>11</v>
      </c>
      <c r="O74" s="2">
        <v>24</v>
      </c>
      <c r="P74" s="2">
        <v>1.7</v>
      </c>
      <c r="Q74" s="3" t="s">
        <v>19</v>
      </c>
      <c r="R74" s="2">
        <v>72</v>
      </c>
    </row>
    <row r="75" spans="1:18" ht="17.25" customHeight="1">
      <c r="A75" s="2">
        <v>72</v>
      </c>
      <c r="B75" s="3" t="s">
        <v>70</v>
      </c>
      <c r="C75" s="2">
        <v>3.6</v>
      </c>
      <c r="D75" s="2">
        <v>0</v>
      </c>
      <c r="E75" s="2">
        <v>11.8</v>
      </c>
      <c r="F75" s="2">
        <v>63</v>
      </c>
      <c r="G75" s="2">
        <v>1.8</v>
      </c>
      <c r="H75" s="2">
        <v>0.05</v>
      </c>
      <c r="I75" s="2">
        <v>0.03</v>
      </c>
      <c r="J75" s="2">
        <v>0</v>
      </c>
      <c r="K75" s="2">
        <v>0.6</v>
      </c>
      <c r="L75" s="2">
        <v>26</v>
      </c>
      <c r="M75" s="2">
        <v>1</v>
      </c>
      <c r="N75" s="2">
        <v>20</v>
      </c>
      <c r="O75" s="2">
        <v>0</v>
      </c>
      <c r="P75" s="2">
        <v>2</v>
      </c>
      <c r="Q75" s="3" t="s">
        <v>19</v>
      </c>
      <c r="R75" s="2">
        <v>98</v>
      </c>
    </row>
    <row r="76" spans="1:18" ht="14.25" customHeight="1">
      <c r="A76" s="2">
        <v>73</v>
      </c>
      <c r="B76" s="3" t="s">
        <v>71</v>
      </c>
      <c r="C76" s="2">
        <v>4.8</v>
      </c>
      <c r="D76" s="2">
        <v>0</v>
      </c>
      <c r="E76" s="2">
        <v>18.9</v>
      </c>
      <c r="F76" s="2">
        <v>96</v>
      </c>
      <c r="G76" s="2">
        <v>2</v>
      </c>
      <c r="H76" s="2">
        <v>0.07</v>
      </c>
      <c r="I76" s="2">
        <v>0.03</v>
      </c>
      <c r="J76" s="2">
        <v>0</v>
      </c>
      <c r="K76" s="2">
        <v>0.9</v>
      </c>
      <c r="L76" s="2">
        <v>45</v>
      </c>
      <c r="M76" s="2">
        <v>1</v>
      </c>
      <c r="N76" s="2">
        <v>78</v>
      </c>
      <c r="O76" s="2">
        <v>30</v>
      </c>
      <c r="P76" s="2">
        <v>2.3</v>
      </c>
      <c r="Q76" s="3" t="s">
        <v>19</v>
      </c>
      <c r="R76" s="2">
        <v>98</v>
      </c>
    </row>
    <row r="77" spans="1:18" ht="14.25" customHeight="1">
      <c r="A77" s="2">
        <v>74</v>
      </c>
      <c r="B77" s="3" t="s">
        <v>72</v>
      </c>
      <c r="C77" s="2">
        <v>0.6</v>
      </c>
      <c r="D77" s="2">
        <v>0</v>
      </c>
      <c r="E77" s="2">
        <v>8</v>
      </c>
      <c r="F77" s="2">
        <v>19</v>
      </c>
      <c r="G77" s="2">
        <v>1.2</v>
      </c>
      <c r="H77" s="2">
        <v>0.06</v>
      </c>
      <c r="I77" s="2">
        <v>0.04</v>
      </c>
      <c r="J77" s="2">
        <v>0</v>
      </c>
      <c r="K77" s="2">
        <v>0.53</v>
      </c>
      <c r="L77" s="2">
        <v>25</v>
      </c>
      <c r="M77" s="2">
        <v>0.39</v>
      </c>
      <c r="N77" s="2">
        <v>14</v>
      </c>
      <c r="O77" s="2">
        <v>20</v>
      </c>
      <c r="P77" s="2">
        <v>1.4</v>
      </c>
      <c r="Q77" s="3" t="s">
        <v>19</v>
      </c>
      <c r="R77" s="2">
        <v>85</v>
      </c>
    </row>
    <row r="78" spans="1:18" ht="15">
      <c r="A78" s="2">
        <v>75</v>
      </c>
      <c r="B78" s="3" t="s">
        <v>73</v>
      </c>
      <c r="C78" s="2">
        <v>17.5</v>
      </c>
      <c r="D78" s="2">
        <v>0.6</v>
      </c>
      <c r="E78" s="2">
        <v>0</v>
      </c>
      <c r="F78" s="2">
        <v>75</v>
      </c>
      <c r="G78" s="2">
        <v>0.01</v>
      </c>
      <c r="H78" s="2">
        <v>0.09</v>
      </c>
      <c r="I78" s="2">
        <v>0.16</v>
      </c>
      <c r="J78" s="2">
        <v>0.23</v>
      </c>
      <c r="K78" s="2">
        <v>2.3</v>
      </c>
      <c r="L78" s="2">
        <v>0</v>
      </c>
      <c r="M78" s="2">
        <v>0</v>
      </c>
      <c r="N78" s="2">
        <v>39</v>
      </c>
      <c r="O78" s="2">
        <v>23</v>
      </c>
      <c r="P78" s="2">
        <v>0.6</v>
      </c>
      <c r="Q78" s="3" t="s">
        <v>19</v>
      </c>
      <c r="R78" s="2">
        <v>49</v>
      </c>
    </row>
    <row r="79" spans="1:18" ht="15">
      <c r="A79" s="2">
        <v>76</v>
      </c>
      <c r="B79" s="3" t="s">
        <v>74</v>
      </c>
      <c r="C79" s="2">
        <v>2.5</v>
      </c>
      <c r="D79" s="2">
        <v>0.5</v>
      </c>
      <c r="E79" s="2">
        <v>8.6</v>
      </c>
      <c r="F79" s="2">
        <v>32</v>
      </c>
      <c r="G79" s="2">
        <v>1</v>
      </c>
      <c r="H79" s="2">
        <v>0.03</v>
      </c>
      <c r="I79" s="2">
        <v>0.1</v>
      </c>
      <c r="J79" s="2">
        <v>0</v>
      </c>
      <c r="K79" s="2">
        <v>0.6</v>
      </c>
      <c r="L79" s="2">
        <v>100</v>
      </c>
      <c r="M79" s="2">
        <v>0</v>
      </c>
      <c r="N79" s="2">
        <v>223</v>
      </c>
      <c r="O79" s="2">
        <v>70</v>
      </c>
      <c r="P79" s="2">
        <v>1.6</v>
      </c>
      <c r="Q79" s="3" t="s">
        <v>19</v>
      </c>
      <c r="R79" s="2">
        <v>74</v>
      </c>
    </row>
    <row r="80" spans="1:18" ht="15">
      <c r="A80" s="2">
        <v>77</v>
      </c>
      <c r="B80" s="3" t="s">
        <v>75</v>
      </c>
      <c r="C80" s="2">
        <v>22</v>
      </c>
      <c r="D80" s="2">
        <v>1.7</v>
      </c>
      <c r="E80" s="2">
        <v>59</v>
      </c>
      <c r="F80" s="2">
        <v>309</v>
      </c>
      <c r="G80" s="2">
        <v>0.02</v>
      </c>
      <c r="H80" s="2">
        <v>0.5</v>
      </c>
      <c r="I80" s="2">
        <v>0.18</v>
      </c>
      <c r="J80" s="2">
        <v>0</v>
      </c>
      <c r="K80" s="2">
        <v>2.1</v>
      </c>
      <c r="L80" s="2">
        <v>0</v>
      </c>
      <c r="M80" s="2">
        <v>9.5</v>
      </c>
      <c r="N80" s="2">
        <v>150</v>
      </c>
      <c r="O80" s="2">
        <v>103</v>
      </c>
      <c r="P80" s="2">
        <v>12.4</v>
      </c>
      <c r="Q80" s="3" t="s">
        <v>19</v>
      </c>
      <c r="R80" s="2">
        <v>99</v>
      </c>
    </row>
    <row r="81" spans="1:18" ht="14.25" customHeight="1">
      <c r="A81" s="2">
        <v>78</v>
      </c>
      <c r="B81" s="3" t="s">
        <v>76</v>
      </c>
      <c r="C81" s="2">
        <v>18.1</v>
      </c>
      <c r="D81" s="2">
        <v>10.01</v>
      </c>
      <c r="E81" s="2">
        <v>0.52</v>
      </c>
      <c r="F81" s="2">
        <v>136.59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3" t="s">
        <v>19</v>
      </c>
      <c r="R81" s="2">
        <v>98</v>
      </c>
    </row>
    <row r="82" spans="1:18" ht="13.5" customHeight="1">
      <c r="A82" s="2">
        <v>79</v>
      </c>
      <c r="B82" s="3" t="s">
        <v>77</v>
      </c>
      <c r="C82" s="2">
        <v>8.1</v>
      </c>
      <c r="D82" s="2">
        <v>1.2</v>
      </c>
      <c r="E82" s="2">
        <v>42</v>
      </c>
      <c r="F82" s="2">
        <v>203</v>
      </c>
      <c r="G82" s="2">
        <v>0</v>
      </c>
      <c r="H82" s="2">
        <v>0.21</v>
      </c>
      <c r="I82" s="2">
        <v>0.12</v>
      </c>
      <c r="J82" s="2">
        <v>0</v>
      </c>
      <c r="K82" s="2">
        <v>2.81</v>
      </c>
      <c r="L82" s="2">
        <v>0</v>
      </c>
      <c r="M82" s="2">
        <v>0</v>
      </c>
      <c r="N82" s="2">
        <v>37</v>
      </c>
      <c r="O82" s="2">
        <v>65</v>
      </c>
      <c r="P82" s="2">
        <v>2.8</v>
      </c>
      <c r="Q82" s="3" t="s">
        <v>25</v>
      </c>
      <c r="R82" s="2">
        <v>100</v>
      </c>
    </row>
    <row r="83" spans="1:18" ht="18" customHeight="1">
      <c r="A83" s="2">
        <v>80</v>
      </c>
      <c r="B83" s="3" t="s">
        <v>78</v>
      </c>
      <c r="C83" s="2">
        <v>6.5</v>
      </c>
      <c r="D83" s="2">
        <v>1</v>
      </c>
      <c r="E83" s="2">
        <v>45</v>
      </c>
      <c r="F83" s="2">
        <v>190</v>
      </c>
      <c r="G83" s="2">
        <v>0</v>
      </c>
      <c r="H83" s="2">
        <v>0.18</v>
      </c>
      <c r="I83" s="2">
        <v>0.11</v>
      </c>
      <c r="J83" s="2">
        <v>0</v>
      </c>
      <c r="K83" s="2">
        <v>0.67</v>
      </c>
      <c r="L83" s="2">
        <v>0</v>
      </c>
      <c r="M83" s="2">
        <v>0</v>
      </c>
      <c r="N83" s="2">
        <v>38</v>
      </c>
      <c r="O83" s="2">
        <v>49</v>
      </c>
      <c r="P83" s="2">
        <v>2.6</v>
      </c>
      <c r="Q83" s="3" t="s">
        <v>25</v>
      </c>
      <c r="R83" s="2">
        <v>100</v>
      </c>
    </row>
    <row r="84" spans="1:18" ht="15.75" customHeight="1">
      <c r="A84" s="2">
        <v>81</v>
      </c>
      <c r="B84" s="3" t="s">
        <v>112</v>
      </c>
      <c r="C84" s="2">
        <v>20</v>
      </c>
      <c r="D84" s="2">
        <v>0</v>
      </c>
      <c r="E84" s="2">
        <v>10.9</v>
      </c>
      <c r="F84" s="2">
        <v>109</v>
      </c>
      <c r="G84" s="2">
        <v>0.05</v>
      </c>
      <c r="H84" s="2">
        <v>0.07</v>
      </c>
      <c r="I84" s="2">
        <v>1</v>
      </c>
      <c r="J84" s="2">
        <v>0</v>
      </c>
      <c r="K84" s="2">
        <v>8</v>
      </c>
      <c r="L84" s="2">
        <v>10</v>
      </c>
      <c r="M84" s="2">
        <v>0</v>
      </c>
      <c r="N84" s="2">
        <v>495</v>
      </c>
      <c r="O84" s="2">
        <v>440</v>
      </c>
      <c r="P84" s="2">
        <v>82</v>
      </c>
      <c r="Q84" s="3" t="s">
        <v>19</v>
      </c>
      <c r="R84" s="2">
        <v>100</v>
      </c>
    </row>
    <row r="85" spans="1:18" ht="15" customHeight="1">
      <c r="A85" s="2">
        <v>82</v>
      </c>
      <c r="B85" s="3" t="s">
        <v>79</v>
      </c>
      <c r="C85" s="2">
        <v>2.3</v>
      </c>
      <c r="D85" s="2">
        <v>0</v>
      </c>
      <c r="E85" s="2">
        <v>65.5</v>
      </c>
      <c r="F85" s="2">
        <v>264</v>
      </c>
      <c r="G85" s="2">
        <v>0.06</v>
      </c>
      <c r="H85" s="2">
        <v>0.1</v>
      </c>
      <c r="I85" s="2">
        <v>0.2</v>
      </c>
      <c r="J85" s="2">
        <v>0</v>
      </c>
      <c r="K85" s="2">
        <v>1.5</v>
      </c>
      <c r="L85" s="2">
        <v>3</v>
      </c>
      <c r="M85" s="2">
        <v>0</v>
      </c>
      <c r="N85" s="2">
        <v>80</v>
      </c>
      <c r="O85" s="2">
        <v>102</v>
      </c>
      <c r="P85" s="2">
        <v>13</v>
      </c>
      <c r="Q85" s="3" t="s">
        <v>19</v>
      </c>
      <c r="R85" s="2">
        <v>97</v>
      </c>
    </row>
    <row r="86" spans="1:18" ht="15.75" customHeight="1">
      <c r="A86" s="2">
        <v>83</v>
      </c>
      <c r="B86" s="3" t="s">
        <v>80</v>
      </c>
      <c r="C86" s="2">
        <v>4</v>
      </c>
      <c r="D86" s="2">
        <v>0</v>
      </c>
      <c r="E86" s="2">
        <v>110</v>
      </c>
      <c r="F86" s="2">
        <v>253</v>
      </c>
      <c r="G86" s="2">
        <v>6.7</v>
      </c>
      <c r="H86" s="2">
        <v>0.15</v>
      </c>
      <c r="I86" s="2">
        <v>0.81</v>
      </c>
      <c r="J86" s="2">
        <v>0</v>
      </c>
      <c r="K86" s="2">
        <v>1.3</v>
      </c>
      <c r="L86" s="2">
        <v>800</v>
      </c>
      <c r="M86" s="2">
        <v>0</v>
      </c>
      <c r="N86" s="2">
        <v>66</v>
      </c>
      <c r="O86" s="2">
        <v>20</v>
      </c>
      <c r="P86" s="2">
        <v>28</v>
      </c>
      <c r="Q86" s="3" t="s">
        <v>19</v>
      </c>
      <c r="R86" s="2">
        <v>99</v>
      </c>
    </row>
    <row r="87" spans="1:18" ht="15">
      <c r="A87" s="2">
        <v>84</v>
      </c>
      <c r="B87" s="3" t="s">
        <v>81</v>
      </c>
      <c r="C87" s="2">
        <v>0.4</v>
      </c>
      <c r="D87" s="2">
        <v>0</v>
      </c>
      <c r="E87" s="2">
        <v>21.1</v>
      </c>
      <c r="F87" s="2">
        <v>46</v>
      </c>
      <c r="G87" s="2">
        <v>0.03</v>
      </c>
      <c r="H87" s="2">
        <v>0.01</v>
      </c>
      <c r="I87" s="2">
        <v>0.03</v>
      </c>
      <c r="J87" s="2">
        <v>0</v>
      </c>
      <c r="K87" s="2">
        <v>0.3</v>
      </c>
      <c r="L87" s="2">
        <v>13</v>
      </c>
      <c r="M87" s="2">
        <v>0</v>
      </c>
      <c r="N87" s="2">
        <v>16</v>
      </c>
      <c r="O87" s="2">
        <v>9</v>
      </c>
      <c r="P87" s="2">
        <v>2.2</v>
      </c>
      <c r="Q87" s="3" t="s">
        <v>19</v>
      </c>
      <c r="R87" s="2">
        <v>88</v>
      </c>
    </row>
    <row r="88" spans="1:18" ht="15.75" customHeight="1">
      <c r="A88" s="2">
        <v>85</v>
      </c>
      <c r="B88" s="3" t="s">
        <v>82</v>
      </c>
      <c r="C88" s="2">
        <v>3.2</v>
      </c>
      <c r="D88" s="2">
        <v>0</v>
      </c>
      <c r="E88" s="2">
        <v>139.9</v>
      </c>
      <c r="F88" s="2">
        <v>273</v>
      </c>
      <c r="G88" s="2">
        <v>0.02</v>
      </c>
      <c r="H88" s="2">
        <v>0.02</v>
      </c>
      <c r="I88" s="2">
        <v>0.04</v>
      </c>
      <c r="J88" s="2">
        <v>0</v>
      </c>
      <c r="K88" s="2">
        <v>0.9</v>
      </c>
      <c r="L88" s="2">
        <v>2</v>
      </c>
      <c r="M88" s="2">
        <v>0</v>
      </c>
      <c r="N88" s="2">
        <v>111</v>
      </c>
      <c r="O88" s="2">
        <v>60</v>
      </c>
      <c r="P88" s="2">
        <v>15</v>
      </c>
      <c r="Q88" s="3" t="s">
        <v>19</v>
      </c>
      <c r="R88" s="2">
        <v>100</v>
      </c>
    </row>
    <row r="89" spans="1:18" ht="15" customHeight="1">
      <c r="A89" s="2">
        <v>86</v>
      </c>
      <c r="B89" s="3" t="s">
        <v>83</v>
      </c>
      <c r="C89" s="2">
        <v>0.47</v>
      </c>
      <c r="D89" s="2">
        <v>0</v>
      </c>
      <c r="E89" s="2">
        <v>4.56</v>
      </c>
      <c r="F89" s="2">
        <v>26.6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3" t="s">
        <v>19</v>
      </c>
      <c r="R89" s="2">
        <v>99</v>
      </c>
    </row>
    <row r="90" spans="1:18" ht="15" customHeight="1">
      <c r="A90" s="2">
        <v>87</v>
      </c>
      <c r="B90" s="3" t="s">
        <v>84</v>
      </c>
      <c r="C90" s="2">
        <v>12.7</v>
      </c>
      <c r="D90" s="2">
        <v>11.5</v>
      </c>
      <c r="E90" s="2">
        <v>0.7</v>
      </c>
      <c r="F90" s="2">
        <v>157</v>
      </c>
      <c r="G90" s="2">
        <v>0.35</v>
      </c>
      <c r="H90" s="2">
        <v>0.07</v>
      </c>
      <c r="I90" s="2">
        <v>0.44</v>
      </c>
      <c r="J90" s="2">
        <v>0.1</v>
      </c>
      <c r="K90" s="2">
        <v>0.19</v>
      </c>
      <c r="L90" s="2">
        <v>0</v>
      </c>
      <c r="M90" s="2">
        <v>2</v>
      </c>
      <c r="N90" s="2">
        <v>55</v>
      </c>
      <c r="O90" s="2">
        <v>54</v>
      </c>
      <c r="P90" s="2">
        <v>2.7</v>
      </c>
      <c r="Q90" s="3" t="s">
        <v>19</v>
      </c>
      <c r="R90" s="2">
        <v>87</v>
      </c>
    </row>
    <row r="91" spans="1:18" ht="15" customHeight="1">
      <c r="A91" s="2">
        <v>88</v>
      </c>
      <c r="B91" s="26" t="s">
        <v>128</v>
      </c>
      <c r="C91" s="52">
        <v>8.3</v>
      </c>
      <c r="D91" s="52">
        <v>1.2</v>
      </c>
      <c r="E91" s="52">
        <v>71</v>
      </c>
      <c r="F91" s="52">
        <v>328</v>
      </c>
      <c r="G91" s="52">
        <v>0</v>
      </c>
      <c r="H91" s="52">
        <v>0.13</v>
      </c>
      <c r="I91" s="52">
        <v>0.07</v>
      </c>
      <c r="J91" s="52">
        <v>0</v>
      </c>
      <c r="K91" s="52">
        <v>1.1</v>
      </c>
      <c r="L91" s="52">
        <v>0</v>
      </c>
      <c r="M91" s="52">
        <v>0</v>
      </c>
      <c r="N91" s="52">
        <v>20</v>
      </c>
      <c r="O91" s="52">
        <v>30</v>
      </c>
      <c r="P91" s="52">
        <v>2.7</v>
      </c>
      <c r="Q91" s="53" t="s">
        <v>19</v>
      </c>
      <c r="R91" s="52">
        <v>88</v>
      </c>
    </row>
    <row r="92" spans="1:18" ht="15" customHeight="1">
      <c r="A92" s="2">
        <v>89</v>
      </c>
      <c r="B92" s="26" t="s">
        <v>92</v>
      </c>
      <c r="C92" s="2">
        <v>6.5</v>
      </c>
      <c r="D92" s="2">
        <v>0.5</v>
      </c>
      <c r="E92" s="2">
        <v>29.9</v>
      </c>
      <c r="F92" s="2">
        <v>149</v>
      </c>
      <c r="G92" s="2">
        <v>0</v>
      </c>
      <c r="H92" s="2">
        <v>0.08</v>
      </c>
      <c r="I92" s="2">
        <v>0.08</v>
      </c>
      <c r="J92" s="2">
        <v>0</v>
      </c>
      <c r="K92" s="2">
        <v>1.2</v>
      </c>
      <c r="L92" s="2">
        <v>10</v>
      </c>
      <c r="M92" s="2">
        <v>0</v>
      </c>
      <c r="N92" s="2">
        <v>180</v>
      </c>
      <c r="O92" s="2">
        <v>30</v>
      </c>
      <c r="P92" s="2">
        <v>1.5</v>
      </c>
      <c r="Q92" s="3" t="s">
        <v>19</v>
      </c>
      <c r="R92" s="54">
        <v>98</v>
      </c>
    </row>
    <row r="93" spans="1:18" ht="15" customHeight="1">
      <c r="A93" s="2">
        <v>90</v>
      </c>
      <c r="B93" s="26" t="s">
        <v>93</v>
      </c>
      <c r="C93" s="54">
        <v>15</v>
      </c>
      <c r="D93" s="55">
        <v>16.9</v>
      </c>
      <c r="E93" s="55">
        <v>0</v>
      </c>
      <c r="F93" s="55">
        <v>214</v>
      </c>
      <c r="G93" s="55">
        <v>0</v>
      </c>
      <c r="H93" s="56">
        <v>0.04</v>
      </c>
      <c r="I93" s="56">
        <v>0.11</v>
      </c>
      <c r="J93" s="56">
        <v>0</v>
      </c>
      <c r="K93" s="56">
        <v>3.6</v>
      </c>
      <c r="L93" s="55">
        <v>0</v>
      </c>
      <c r="M93" s="55">
        <v>0</v>
      </c>
      <c r="N93" s="55">
        <v>13</v>
      </c>
      <c r="O93" s="56">
        <v>28</v>
      </c>
      <c r="P93" s="56">
        <v>3.4</v>
      </c>
      <c r="Q93" s="57" t="s">
        <v>19</v>
      </c>
      <c r="R93" s="54">
        <v>98</v>
      </c>
    </row>
    <row r="94" spans="1:18" ht="15" customHeight="1">
      <c r="A94" s="2">
        <v>91</v>
      </c>
      <c r="B94" s="26" t="s">
        <v>95</v>
      </c>
      <c r="C94" s="2">
        <v>10</v>
      </c>
      <c r="D94" s="2">
        <v>1.3</v>
      </c>
      <c r="E94" s="55">
        <v>65.4</v>
      </c>
      <c r="F94" s="2">
        <v>313</v>
      </c>
      <c r="G94" s="2">
        <v>0</v>
      </c>
      <c r="H94" s="2">
        <v>0.27</v>
      </c>
      <c r="I94" s="2">
        <v>0.08</v>
      </c>
      <c r="J94" s="2">
        <v>0</v>
      </c>
      <c r="K94" s="2">
        <v>2.7</v>
      </c>
      <c r="L94" s="2">
        <v>0</v>
      </c>
      <c r="M94" s="2">
        <v>0</v>
      </c>
      <c r="N94" s="2">
        <v>80</v>
      </c>
      <c r="O94" s="2">
        <v>50</v>
      </c>
      <c r="P94" s="2">
        <v>1.8</v>
      </c>
      <c r="Q94" s="3" t="s">
        <v>19</v>
      </c>
      <c r="R94" s="54">
        <v>100</v>
      </c>
    </row>
    <row r="95" spans="1:18" ht="15" customHeight="1">
      <c r="A95" s="2">
        <v>92</v>
      </c>
      <c r="B95" s="26" t="s">
        <v>96</v>
      </c>
      <c r="C95" s="2">
        <v>11.5</v>
      </c>
      <c r="D95" s="2">
        <v>1.3</v>
      </c>
      <c r="E95" s="55">
        <v>67.9</v>
      </c>
      <c r="F95" s="2">
        <v>329</v>
      </c>
      <c r="G95" s="2">
        <v>0</v>
      </c>
      <c r="H95" s="2">
        <v>0.3</v>
      </c>
      <c r="I95" s="2">
        <v>0.1</v>
      </c>
      <c r="J95" s="2">
        <v>0</v>
      </c>
      <c r="K95" s="2">
        <v>1.4</v>
      </c>
      <c r="L95" s="2">
        <v>0</v>
      </c>
      <c r="M95" s="2">
        <v>0</v>
      </c>
      <c r="N95" s="2">
        <v>40</v>
      </c>
      <c r="O95" s="2">
        <v>60</v>
      </c>
      <c r="P95" s="2">
        <v>4.4</v>
      </c>
      <c r="Q95" s="3" t="s">
        <v>19</v>
      </c>
      <c r="R95" s="54">
        <v>100</v>
      </c>
    </row>
    <row r="96" spans="1:18" ht="15" customHeight="1">
      <c r="A96" s="2">
        <v>93</v>
      </c>
      <c r="B96" s="26" t="s">
        <v>97</v>
      </c>
      <c r="C96" s="2">
        <v>1.1</v>
      </c>
      <c r="D96" s="2">
        <v>0.2</v>
      </c>
      <c r="E96" s="55">
        <v>3.8</v>
      </c>
      <c r="F96" s="2">
        <v>24</v>
      </c>
      <c r="G96" s="2">
        <v>0</v>
      </c>
      <c r="H96" s="2">
        <v>0.06</v>
      </c>
      <c r="I96" s="2">
        <v>0.04</v>
      </c>
      <c r="J96" s="2">
        <v>0</v>
      </c>
      <c r="K96" s="2">
        <v>0.5</v>
      </c>
      <c r="L96" s="2">
        <v>25</v>
      </c>
      <c r="M96" s="2">
        <v>0</v>
      </c>
      <c r="N96" s="2">
        <v>14</v>
      </c>
      <c r="O96" s="2">
        <v>20</v>
      </c>
      <c r="P96" s="2">
        <v>0.9</v>
      </c>
      <c r="Q96" s="3" t="s">
        <v>19</v>
      </c>
      <c r="R96" s="54">
        <v>95</v>
      </c>
    </row>
    <row r="97" spans="1:18" ht="15" customHeight="1">
      <c r="A97" s="2">
        <v>94</v>
      </c>
      <c r="B97" s="26" t="s">
        <v>129</v>
      </c>
      <c r="C97" s="2">
        <v>24.2</v>
      </c>
      <c r="D97" s="2">
        <v>25</v>
      </c>
      <c r="E97" s="55">
        <v>39.3</v>
      </c>
      <c r="F97" s="2">
        <v>483</v>
      </c>
      <c r="G97" s="2">
        <v>130</v>
      </c>
      <c r="H97" s="2">
        <v>0.27</v>
      </c>
      <c r="I97" s="2">
        <v>1.3</v>
      </c>
      <c r="J97" s="2">
        <v>0</v>
      </c>
      <c r="K97" s="2">
        <v>0.7</v>
      </c>
      <c r="L97" s="2">
        <v>4</v>
      </c>
      <c r="M97" s="2">
        <v>0</v>
      </c>
      <c r="N97" s="2">
        <v>1000</v>
      </c>
      <c r="O97" s="2">
        <v>119</v>
      </c>
      <c r="P97" s="2">
        <v>0.5</v>
      </c>
      <c r="Q97" s="3" t="s">
        <v>19</v>
      </c>
      <c r="R97" s="54">
        <v>100</v>
      </c>
    </row>
    <row r="98" spans="1:18" ht="15" customHeight="1">
      <c r="A98" s="2">
        <v>95</v>
      </c>
      <c r="B98" s="26" t="s">
        <v>130</v>
      </c>
      <c r="C98" s="52">
        <v>1.8</v>
      </c>
      <c r="D98" s="52">
        <v>0.1</v>
      </c>
      <c r="E98" s="52">
        <v>0.1</v>
      </c>
      <c r="F98" s="52">
        <v>23</v>
      </c>
      <c r="G98" s="52">
        <v>0</v>
      </c>
      <c r="H98" s="52">
        <v>0.02</v>
      </c>
      <c r="I98" s="52">
        <v>0.02</v>
      </c>
      <c r="J98" s="52">
        <v>0</v>
      </c>
      <c r="K98" s="52">
        <v>0.4</v>
      </c>
      <c r="L98" s="52">
        <v>30</v>
      </c>
      <c r="M98" s="52">
        <v>0</v>
      </c>
      <c r="N98" s="52">
        <v>48</v>
      </c>
      <c r="O98" s="52">
        <v>16</v>
      </c>
      <c r="P98" s="52">
        <v>0.6</v>
      </c>
      <c r="Q98" s="53" t="s">
        <v>19</v>
      </c>
      <c r="R98" s="52">
        <v>85</v>
      </c>
    </row>
    <row r="99" spans="1:18" ht="15" customHeight="1">
      <c r="A99" s="2">
        <v>96</v>
      </c>
      <c r="B99" s="26" t="s">
        <v>131</v>
      </c>
      <c r="C99" s="52">
        <v>2.5</v>
      </c>
      <c r="D99" s="52">
        <v>0.5</v>
      </c>
      <c r="E99" s="52">
        <v>6.3</v>
      </c>
      <c r="F99" s="52">
        <v>40</v>
      </c>
      <c r="G99" s="52">
        <v>0</v>
      </c>
      <c r="H99" s="52">
        <v>0.03</v>
      </c>
      <c r="I99" s="52">
        <v>0.1</v>
      </c>
      <c r="J99" s="52">
        <v>0</v>
      </c>
      <c r="K99" s="52">
        <v>0.6</v>
      </c>
      <c r="L99" s="52">
        <v>100</v>
      </c>
      <c r="M99" s="52">
        <v>223</v>
      </c>
      <c r="N99" s="52">
        <v>70</v>
      </c>
      <c r="O99" s="52">
        <v>1.6</v>
      </c>
      <c r="P99" s="52">
        <v>2.7</v>
      </c>
      <c r="Q99" s="53" t="s">
        <v>19</v>
      </c>
      <c r="R99" s="52">
        <v>98</v>
      </c>
    </row>
    <row r="100" spans="1:18" ht="15" customHeight="1">
      <c r="A100" s="2">
        <v>97</v>
      </c>
      <c r="B100" s="26" t="s">
        <v>134</v>
      </c>
      <c r="C100" s="61">
        <v>12.4</v>
      </c>
      <c r="D100" s="52">
        <v>2.1</v>
      </c>
      <c r="E100" s="52">
        <v>75</v>
      </c>
      <c r="F100" s="52">
        <v>368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3" t="s">
        <v>19</v>
      </c>
      <c r="R100" s="52">
        <v>100</v>
      </c>
    </row>
    <row r="101" spans="1:18" ht="15" customHeight="1">
      <c r="A101" s="2">
        <v>98</v>
      </c>
      <c r="B101" s="26" t="s">
        <v>135</v>
      </c>
      <c r="C101" s="52">
        <v>0.5</v>
      </c>
      <c r="D101" s="52">
        <v>0</v>
      </c>
      <c r="E101" s="52">
        <v>71.6</v>
      </c>
      <c r="F101" s="52">
        <v>276</v>
      </c>
      <c r="G101" s="52">
        <v>0</v>
      </c>
      <c r="H101" s="52">
        <v>0.01</v>
      </c>
      <c r="I101" s="52">
        <v>0.02</v>
      </c>
      <c r="J101" s="52">
        <v>0</v>
      </c>
      <c r="K101" s="52">
        <v>0.2</v>
      </c>
      <c r="L101" s="52">
        <v>2.4</v>
      </c>
      <c r="M101" s="52">
        <v>0</v>
      </c>
      <c r="N101" s="52">
        <v>12</v>
      </c>
      <c r="O101" s="52">
        <v>9</v>
      </c>
      <c r="P101" s="52">
        <v>0.4</v>
      </c>
      <c r="Q101" s="53" t="s">
        <v>19</v>
      </c>
      <c r="R101" s="52">
        <v>99</v>
      </c>
    </row>
    <row r="102" spans="1:18" ht="15" customHeight="1">
      <c r="A102" s="2">
        <v>100</v>
      </c>
      <c r="B102" s="26" t="s">
        <v>125</v>
      </c>
      <c r="C102">
        <v>12</v>
      </c>
      <c r="D102">
        <v>2.8</v>
      </c>
      <c r="E102">
        <v>3.3</v>
      </c>
      <c r="F102">
        <v>354</v>
      </c>
      <c r="G102">
        <v>2</v>
      </c>
      <c r="H102">
        <v>0.03</v>
      </c>
      <c r="I102">
        <v>0.04</v>
      </c>
      <c r="J102">
        <v>0</v>
      </c>
      <c r="K102">
        <v>0.4</v>
      </c>
      <c r="L102">
        <v>0</v>
      </c>
      <c r="M102">
        <v>0</v>
      </c>
      <c r="N102">
        <v>16</v>
      </c>
      <c r="O102">
        <v>10</v>
      </c>
      <c r="P102">
        <v>1.5</v>
      </c>
      <c r="Q102" t="s">
        <v>19</v>
      </c>
      <c r="R102">
        <v>100</v>
      </c>
    </row>
    <row r="103" spans="1:18" ht="15">
      <c r="A103" s="2">
        <v>0</v>
      </c>
      <c r="B103" s="3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3" t="s">
        <v>19</v>
      </c>
      <c r="R103" s="2">
        <v>0</v>
      </c>
    </row>
    <row r="104" ht="15">
      <c r="A104" s="25">
        <v>89</v>
      </c>
    </row>
    <row r="105" ht="15">
      <c r="A105" s="25">
        <v>90</v>
      </c>
    </row>
    <row r="106" spans="1:18" ht="15">
      <c r="A106" s="25">
        <v>91</v>
      </c>
      <c r="B106" s="26" t="s">
        <v>94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3" t="s">
        <v>19</v>
      </c>
      <c r="R106" s="2">
        <v>3</v>
      </c>
    </row>
    <row r="107" spans="1:18" ht="15">
      <c r="A107" s="25">
        <v>92</v>
      </c>
      <c r="B107" s="26" t="s">
        <v>95</v>
      </c>
      <c r="C107" s="2">
        <v>10</v>
      </c>
      <c r="D107" s="2">
        <v>1.3</v>
      </c>
      <c r="E107" s="55">
        <v>65.4</v>
      </c>
      <c r="F107" s="2">
        <v>313</v>
      </c>
      <c r="G107" s="2">
        <v>0</v>
      </c>
      <c r="H107" s="2">
        <v>0.27</v>
      </c>
      <c r="I107" s="2">
        <v>0.08</v>
      </c>
      <c r="J107" s="2">
        <v>0</v>
      </c>
      <c r="K107" s="2">
        <v>2.7</v>
      </c>
      <c r="L107" s="2">
        <v>0</v>
      </c>
      <c r="M107" s="2">
        <v>0</v>
      </c>
      <c r="N107" s="2">
        <v>80</v>
      </c>
      <c r="O107" s="2">
        <v>50</v>
      </c>
      <c r="P107" s="2">
        <v>1.8</v>
      </c>
      <c r="Q107" s="3" t="s">
        <v>19</v>
      </c>
      <c r="R107" s="54">
        <v>100</v>
      </c>
    </row>
    <row r="108" ht="15">
      <c r="A108" s="25">
        <v>93</v>
      </c>
    </row>
    <row r="109" ht="15">
      <c r="A109" s="25">
        <v>94</v>
      </c>
    </row>
    <row r="110" spans="1:18" ht="15">
      <c r="A110" s="25">
        <v>95</v>
      </c>
      <c r="B110" s="26" t="s">
        <v>98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3" t="s">
        <v>19</v>
      </c>
      <c r="R110" s="2">
        <v>7</v>
      </c>
    </row>
    <row r="111" ht="15">
      <c r="A111" s="25">
        <v>96</v>
      </c>
    </row>
    <row r="112" spans="1:18" ht="15">
      <c r="A112" s="25">
        <v>97</v>
      </c>
      <c r="B112" s="26" t="s">
        <v>99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3" t="s">
        <v>19</v>
      </c>
      <c r="R112" s="2">
        <v>9</v>
      </c>
    </row>
    <row r="113" spans="1:18" ht="15">
      <c r="A113" s="25">
        <v>98</v>
      </c>
      <c r="B113" s="26" t="s">
        <v>100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3" t="s">
        <v>19</v>
      </c>
      <c r="R113" s="2">
        <v>10</v>
      </c>
    </row>
    <row r="114" spans="1:18" ht="15">
      <c r="A114" s="25">
        <v>99</v>
      </c>
      <c r="B114" s="26" t="s">
        <v>101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3" t="s">
        <v>19</v>
      </c>
      <c r="R114" s="2">
        <v>11</v>
      </c>
    </row>
    <row r="115" spans="1:18" ht="30">
      <c r="A115" s="25">
        <v>100</v>
      </c>
      <c r="B115" s="26" t="s">
        <v>125</v>
      </c>
      <c r="C115">
        <v>0.28</v>
      </c>
      <c r="D115">
        <v>0.33</v>
      </c>
      <c r="E115">
        <v>0.77</v>
      </c>
      <c r="F115">
        <v>3.54</v>
      </c>
      <c r="G115">
        <v>0.3</v>
      </c>
      <c r="H115">
        <v>0.01</v>
      </c>
      <c r="I115">
        <v>0.01</v>
      </c>
      <c r="J115">
        <v>0</v>
      </c>
      <c r="K115">
        <v>0.01</v>
      </c>
      <c r="L115">
        <v>0.02</v>
      </c>
      <c r="M115">
        <v>0</v>
      </c>
      <c r="N115">
        <v>0.02</v>
      </c>
      <c r="O115">
        <v>0.1</v>
      </c>
      <c r="P115">
        <v>0.02</v>
      </c>
      <c r="Q115" t="s">
        <v>19</v>
      </c>
      <c r="R115">
        <v>100</v>
      </c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tabSelected="1" zoomScaleSheetLayoutView="100" workbookViewId="0" topLeftCell="A66">
      <selection activeCell="B80" sqref="B80:C80"/>
    </sheetView>
  </sheetViews>
  <sheetFormatPr defaultColWidth="9.140625" defaultRowHeight="15"/>
  <cols>
    <col min="1" max="1" width="5.57421875" style="0" customWidth="1"/>
    <col min="2" max="2" width="9.8515625" style="0" customWidth="1"/>
    <col min="3" max="3" width="5.8515625" style="0" customWidth="1"/>
    <col min="4" max="4" width="6.28125" style="0" customWidth="1"/>
    <col min="5" max="5" width="5.28125" style="0" customWidth="1"/>
    <col min="6" max="6" width="19.00390625" style="0" customWidth="1"/>
    <col min="7" max="7" width="5.140625" style="0" customWidth="1"/>
    <col min="8" max="8" width="4.8515625" style="0" customWidth="1"/>
    <col min="9" max="9" width="4.421875" style="0" customWidth="1"/>
    <col min="10" max="10" width="7.28125" style="0" customWidth="1"/>
    <col min="11" max="12" width="4.7109375" style="0" customWidth="1"/>
    <col min="13" max="13" width="4.42187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4.7109375" style="0" customWidth="1"/>
    <col min="18" max="18" width="5.421875" style="0" customWidth="1"/>
    <col min="19" max="19" width="4.8515625" style="0" customWidth="1"/>
    <col min="20" max="20" width="4.7109375" style="0" customWidth="1"/>
    <col min="21" max="21" width="5.00390625" style="0" customWidth="1"/>
  </cols>
  <sheetData>
    <row r="1" spans="1:14" ht="18">
      <c r="A1" s="8"/>
      <c r="B1" s="10" t="s">
        <v>85</v>
      </c>
      <c r="C1" s="13"/>
      <c r="D1" s="8"/>
      <c r="E1" s="8"/>
      <c r="F1" s="44" t="s">
        <v>160</v>
      </c>
      <c r="G1" s="11"/>
      <c r="H1" s="132"/>
      <c r="I1" s="132"/>
      <c r="J1" s="132"/>
      <c r="K1" s="132"/>
      <c r="L1" s="132"/>
      <c r="M1" s="8"/>
      <c r="N1" s="8"/>
    </row>
    <row r="2" spans="1:14" ht="15">
      <c r="A2" s="7"/>
      <c r="B2" s="27"/>
      <c r="C2" s="7"/>
      <c r="D2" s="7"/>
      <c r="E2" s="7"/>
      <c r="F2" s="7"/>
      <c r="G2" s="7"/>
      <c r="H2" s="7"/>
      <c r="I2" s="7"/>
      <c r="J2" s="7"/>
      <c r="K2" s="7"/>
      <c r="L2" s="12"/>
      <c r="M2" s="12"/>
      <c r="N2" s="12"/>
    </row>
    <row r="3" spans="2:21" ht="15" customHeight="1">
      <c r="B3" s="85"/>
      <c r="C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70.5" customHeight="1" thickBot="1">
      <c r="A4" s="49" t="s">
        <v>87</v>
      </c>
      <c r="B4" s="130" t="s">
        <v>86</v>
      </c>
      <c r="C4" s="131"/>
      <c r="D4" s="29" t="s">
        <v>88</v>
      </c>
      <c r="E4" s="86" t="s">
        <v>0</v>
      </c>
      <c r="F4" s="87" t="s">
        <v>1</v>
      </c>
      <c r="G4" s="88" t="s">
        <v>2</v>
      </c>
      <c r="H4" s="89" t="s">
        <v>3</v>
      </c>
      <c r="I4" s="89" t="s">
        <v>4</v>
      </c>
      <c r="J4" s="90" t="s">
        <v>153</v>
      </c>
      <c r="K4" s="91" t="s">
        <v>6</v>
      </c>
      <c r="L4" s="91" t="s">
        <v>7</v>
      </c>
      <c r="M4" s="91" t="s">
        <v>8</v>
      </c>
      <c r="N4" s="91" t="s">
        <v>9</v>
      </c>
      <c r="O4" s="91" t="s">
        <v>10</v>
      </c>
      <c r="P4" s="91" t="s">
        <v>11</v>
      </c>
      <c r="Q4" s="91" t="s">
        <v>12</v>
      </c>
      <c r="R4" s="91" t="s">
        <v>13</v>
      </c>
      <c r="S4" s="91" t="s">
        <v>14</v>
      </c>
      <c r="T4" s="91" t="s">
        <v>15</v>
      </c>
      <c r="U4" s="92" t="s">
        <v>154</v>
      </c>
    </row>
    <row r="5" spans="1:21" ht="16.5" customHeight="1">
      <c r="A5" s="108" t="s">
        <v>150</v>
      </c>
      <c r="B5" s="124" t="s">
        <v>136</v>
      </c>
      <c r="C5" s="125"/>
      <c r="D5" s="28">
        <v>22</v>
      </c>
      <c r="E5" s="24">
        <v>21</v>
      </c>
      <c r="F5" s="36" t="str">
        <f>VLOOKUP($E5,Продукты_1,2,FALSE)</f>
        <v>Крупа гречневая</v>
      </c>
      <c r="G5" s="15">
        <f aca="true" t="shared" si="0" ref="G5:G35">VLOOKUP($E5,Продукты_1,3,FALSE)*$D5/100</f>
        <v>2.7434000000000003</v>
      </c>
      <c r="H5" s="15">
        <f aca="true" t="shared" si="1" ref="H5:H35">VLOOKUP($E5,Продукты_1,4,FALSE)*$D5/100</f>
        <v>0.5720000000000001</v>
      </c>
      <c r="I5" s="15">
        <f aca="true" t="shared" si="2" ref="I5:I35">VLOOKUP($E5,Продукты_1,5,FALSE)*$D5/100</f>
        <v>15.4</v>
      </c>
      <c r="J5" s="15">
        <f aca="true" t="shared" si="3" ref="J5:J35">VLOOKUP($E5,Продукты_1,6,FALSE)*$D5/100</f>
        <v>72.38</v>
      </c>
      <c r="K5" s="15">
        <f aca="true" t="shared" si="4" ref="K5:K35">VLOOKUP($E5,Продукты_1,7,FALSE)*$D5/100</f>
        <v>0</v>
      </c>
      <c r="L5" s="15">
        <f aca="true" t="shared" si="5" ref="L5:L35">VLOOKUP($E5,Продукты_1,8,FALSE)*$D5/100</f>
        <v>0.1166</v>
      </c>
      <c r="M5" s="15">
        <f aca="true" t="shared" si="6" ref="M5:M35">VLOOKUP($E5,Продукты_1,9,FALSE)*$D5/100</f>
        <v>0.044000000000000004</v>
      </c>
      <c r="N5" s="15">
        <f aca="true" t="shared" si="7" ref="N5:N35">VLOOKUP($E5,Продукты_1,10,FALSE)*$D5/100</f>
        <v>0</v>
      </c>
      <c r="O5" s="15">
        <f aca="true" t="shared" si="8" ref="O5:O35">VLOOKUP($E5,Продукты_1,11,FALSE)*$D5/100</f>
        <v>0.9218000000000001</v>
      </c>
      <c r="P5" s="15">
        <f aca="true" t="shared" si="9" ref="P5:P35">VLOOKUP($E5,Продукты_1,12,FALSE)*$D5/100</f>
        <v>0</v>
      </c>
      <c r="Q5" s="15">
        <f aca="true" t="shared" si="10" ref="Q5:Q35">VLOOKUP($E5,Продукты_1,13,FALSE)*$D5/100</f>
        <v>0</v>
      </c>
      <c r="R5" s="15">
        <f aca="true" t="shared" si="11" ref="R5:R35">VLOOKUP($E5,Продукты_1,14,FALSE)*$D5/100</f>
        <v>15.4</v>
      </c>
      <c r="S5" s="15">
        <f aca="true" t="shared" si="12" ref="S5:S35">VLOOKUP($E5,Продукты_1,15,FALSE)*$D5/100</f>
        <v>21.56</v>
      </c>
      <c r="T5" s="15">
        <f aca="true" t="shared" si="13" ref="T5:T35">VLOOKUP($E5,Продукты_1,16,FALSE)*$D5/100</f>
        <v>1.76</v>
      </c>
      <c r="U5" s="15">
        <f aca="true" t="shared" si="14" ref="U5:U35">VLOOKUP($E5,Продукты_1,18,FALSE)*$D5/100</f>
        <v>21.78</v>
      </c>
    </row>
    <row r="6" spans="1:21" ht="14.25" customHeight="1">
      <c r="A6" s="109"/>
      <c r="B6" s="124"/>
      <c r="C6" s="125"/>
      <c r="D6" s="28">
        <v>150</v>
      </c>
      <c r="E6" s="24">
        <v>37</v>
      </c>
      <c r="F6" s="37" t="str">
        <f aca="true" t="shared" si="15" ref="F6:F35">VLOOKUP($E6,Продукты_1,2,FALSE)</f>
        <v>молоко пастериз.</v>
      </c>
      <c r="G6" s="15">
        <f t="shared" si="0"/>
        <v>4.2</v>
      </c>
      <c r="H6" s="15">
        <f t="shared" si="1"/>
        <v>4.8</v>
      </c>
      <c r="I6" s="15">
        <f t="shared" si="2"/>
        <v>7.05</v>
      </c>
      <c r="J6" s="15">
        <f t="shared" si="3"/>
        <v>87</v>
      </c>
      <c r="K6" s="15">
        <f t="shared" si="4"/>
        <v>0.045</v>
      </c>
      <c r="L6" s="15">
        <f t="shared" si="5"/>
        <v>0.045</v>
      </c>
      <c r="M6" s="15">
        <f t="shared" si="6"/>
        <v>0.195</v>
      </c>
      <c r="N6" s="15">
        <f t="shared" si="7"/>
        <v>0</v>
      </c>
      <c r="O6" s="15">
        <f t="shared" si="8"/>
        <v>0.15</v>
      </c>
      <c r="P6" s="15">
        <f t="shared" si="9"/>
        <v>1.5</v>
      </c>
      <c r="Q6" s="15">
        <f t="shared" si="10"/>
        <v>0</v>
      </c>
      <c r="R6" s="15">
        <f t="shared" si="11"/>
        <v>181.5</v>
      </c>
      <c r="S6" s="15">
        <f t="shared" si="12"/>
        <v>21</v>
      </c>
      <c r="T6" s="15">
        <f t="shared" si="13"/>
        <v>0.15</v>
      </c>
      <c r="U6" s="15">
        <f t="shared" si="14"/>
        <v>150</v>
      </c>
    </row>
    <row r="7" spans="1:21" ht="15">
      <c r="A7" s="109"/>
      <c r="B7" s="124"/>
      <c r="C7" s="125"/>
      <c r="D7" s="28">
        <v>7</v>
      </c>
      <c r="E7" s="24">
        <v>53</v>
      </c>
      <c r="F7" s="37" t="str">
        <f t="shared" si="15"/>
        <v>Сахарный песок</v>
      </c>
      <c r="G7" s="15">
        <f t="shared" si="0"/>
        <v>0</v>
      </c>
      <c r="H7" s="15">
        <f t="shared" si="1"/>
        <v>0</v>
      </c>
      <c r="I7" s="15">
        <f t="shared" si="2"/>
        <v>6.986000000000001</v>
      </c>
      <c r="J7" s="15">
        <f t="shared" si="3"/>
        <v>26.18</v>
      </c>
      <c r="K7" s="15">
        <f t="shared" si="4"/>
        <v>0</v>
      </c>
      <c r="L7" s="15">
        <f t="shared" si="5"/>
        <v>0</v>
      </c>
      <c r="M7" s="15">
        <f t="shared" si="6"/>
        <v>0</v>
      </c>
      <c r="N7" s="15">
        <f t="shared" si="7"/>
        <v>0</v>
      </c>
      <c r="O7" s="15">
        <f t="shared" si="8"/>
        <v>0</v>
      </c>
      <c r="P7" s="15">
        <f t="shared" si="9"/>
        <v>0</v>
      </c>
      <c r="Q7" s="15">
        <f t="shared" si="10"/>
        <v>0</v>
      </c>
      <c r="R7" s="15">
        <f t="shared" si="11"/>
        <v>0.14</v>
      </c>
      <c r="S7" s="15">
        <f t="shared" si="12"/>
        <v>0</v>
      </c>
      <c r="T7" s="15">
        <f t="shared" si="13"/>
        <v>0.021</v>
      </c>
      <c r="U7" s="15">
        <f t="shared" si="14"/>
        <v>7</v>
      </c>
    </row>
    <row r="8" spans="1:21" ht="18" customHeight="1">
      <c r="A8" s="109"/>
      <c r="B8" s="124"/>
      <c r="C8" s="125"/>
      <c r="D8" s="28">
        <v>30</v>
      </c>
      <c r="E8" s="24">
        <v>5</v>
      </c>
      <c r="F8" s="37" t="str">
        <f t="shared" si="15"/>
        <v>Вода</v>
      </c>
      <c r="G8" s="15">
        <f t="shared" si="0"/>
        <v>0</v>
      </c>
      <c r="H8" s="15">
        <f t="shared" si="1"/>
        <v>0</v>
      </c>
      <c r="I8" s="15">
        <f t="shared" si="2"/>
        <v>0</v>
      </c>
      <c r="J8" s="15">
        <f t="shared" si="3"/>
        <v>0</v>
      </c>
      <c r="K8" s="15">
        <f t="shared" si="4"/>
        <v>0</v>
      </c>
      <c r="L8" s="15">
        <f t="shared" si="5"/>
        <v>0</v>
      </c>
      <c r="M8" s="15">
        <f t="shared" si="6"/>
        <v>0</v>
      </c>
      <c r="N8" s="15">
        <f t="shared" si="7"/>
        <v>0</v>
      </c>
      <c r="O8" s="15">
        <f t="shared" si="8"/>
        <v>0</v>
      </c>
      <c r="P8" s="15">
        <f t="shared" si="9"/>
        <v>0</v>
      </c>
      <c r="Q8" s="15">
        <f t="shared" si="10"/>
        <v>0</v>
      </c>
      <c r="R8" s="15">
        <f t="shared" si="11"/>
        <v>0</v>
      </c>
      <c r="S8" s="15">
        <f t="shared" si="12"/>
        <v>0</v>
      </c>
      <c r="T8" s="15">
        <f t="shared" si="13"/>
        <v>0</v>
      </c>
      <c r="U8" s="15">
        <f t="shared" si="14"/>
        <v>30</v>
      </c>
    </row>
    <row r="9" spans="1:21" ht="17.25" customHeight="1">
      <c r="A9" s="109"/>
      <c r="B9" s="124"/>
      <c r="C9" s="125"/>
      <c r="D9" s="28">
        <v>7</v>
      </c>
      <c r="E9" s="24">
        <v>36</v>
      </c>
      <c r="F9" s="37" t="str">
        <f t="shared" si="15"/>
        <v>масло сливочное</v>
      </c>
      <c r="G9" s="15">
        <f t="shared" si="0"/>
        <v>0.042</v>
      </c>
      <c r="H9" s="15">
        <f t="shared" si="1"/>
        <v>5.775</v>
      </c>
      <c r="I9" s="15">
        <f t="shared" si="2"/>
        <v>0.063</v>
      </c>
      <c r="J9" s="15">
        <f t="shared" si="3"/>
        <v>52.36</v>
      </c>
      <c r="K9" s="15">
        <f t="shared" si="4"/>
        <v>0.0588</v>
      </c>
      <c r="L9" s="15">
        <f t="shared" si="5"/>
        <v>0</v>
      </c>
      <c r="M9" s="15">
        <f t="shared" si="6"/>
        <v>0.0007000000000000001</v>
      </c>
      <c r="N9" s="15">
        <f t="shared" si="7"/>
        <v>0</v>
      </c>
      <c r="O9" s="15">
        <f t="shared" si="8"/>
        <v>0.007000000000000001</v>
      </c>
      <c r="P9" s="15">
        <f t="shared" si="9"/>
        <v>0</v>
      </c>
      <c r="Q9" s="15">
        <f t="shared" si="10"/>
        <v>0</v>
      </c>
      <c r="R9" s="15">
        <f t="shared" si="11"/>
        <v>1.54</v>
      </c>
      <c r="S9" s="15">
        <f t="shared" si="12"/>
        <v>0.21</v>
      </c>
      <c r="T9" s="15">
        <f t="shared" si="13"/>
        <v>0.014000000000000002</v>
      </c>
      <c r="U9" s="15">
        <f t="shared" si="14"/>
        <v>7</v>
      </c>
    </row>
    <row r="10" spans="1:21" ht="16.5" customHeight="1">
      <c r="A10" s="109"/>
      <c r="B10" s="126"/>
      <c r="C10" s="127"/>
      <c r="D10" s="24">
        <v>0.25</v>
      </c>
      <c r="E10" s="24">
        <v>64</v>
      </c>
      <c r="F10" s="33" t="str">
        <f t="shared" si="15"/>
        <v>соль пищевая</v>
      </c>
      <c r="G10" s="30">
        <f t="shared" si="0"/>
        <v>0</v>
      </c>
      <c r="H10" s="30">
        <f t="shared" si="1"/>
        <v>0</v>
      </c>
      <c r="I10" s="30">
        <f t="shared" si="2"/>
        <v>0</v>
      </c>
      <c r="J10" s="30">
        <f t="shared" si="3"/>
        <v>0</v>
      </c>
      <c r="K10" s="30">
        <f t="shared" si="4"/>
        <v>0</v>
      </c>
      <c r="L10" s="30">
        <f t="shared" si="5"/>
        <v>0</v>
      </c>
      <c r="M10" s="30">
        <f t="shared" si="6"/>
        <v>0</v>
      </c>
      <c r="N10" s="30">
        <f t="shared" si="7"/>
        <v>0</v>
      </c>
      <c r="O10" s="30">
        <f t="shared" si="8"/>
        <v>0</v>
      </c>
      <c r="P10" s="30">
        <f t="shared" si="9"/>
        <v>0</v>
      </c>
      <c r="Q10" s="30">
        <f t="shared" si="10"/>
        <v>0</v>
      </c>
      <c r="R10" s="30">
        <f t="shared" si="11"/>
        <v>1.2125</v>
      </c>
      <c r="S10" s="30">
        <f t="shared" si="12"/>
        <v>0.2425</v>
      </c>
      <c r="T10" s="30">
        <f t="shared" si="13"/>
        <v>0.025</v>
      </c>
      <c r="U10" s="30">
        <f t="shared" si="14"/>
        <v>0.25</v>
      </c>
    </row>
    <row r="11" spans="1:21" ht="16.5" customHeight="1">
      <c r="A11" s="109"/>
      <c r="B11" s="95" t="s">
        <v>155</v>
      </c>
      <c r="C11" s="96"/>
      <c r="D11" s="24"/>
      <c r="E11" s="24"/>
      <c r="F11" s="3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6.5" customHeight="1">
      <c r="A12" s="109"/>
      <c r="B12" s="97"/>
      <c r="C12" s="98"/>
      <c r="D12" s="24">
        <v>3</v>
      </c>
      <c r="E12" s="24">
        <v>14</v>
      </c>
      <c r="F12" s="32" t="str">
        <f t="shared" si="15"/>
        <v>Какао тертое</v>
      </c>
      <c r="G12" s="15">
        <f t="shared" si="0"/>
        <v>0.405</v>
      </c>
      <c r="H12" s="15">
        <f t="shared" si="1"/>
        <v>1.62</v>
      </c>
      <c r="I12" s="15">
        <f t="shared" si="2"/>
        <v>0.46799999999999997</v>
      </c>
      <c r="J12" s="15">
        <f t="shared" si="3"/>
        <v>18.18</v>
      </c>
      <c r="K12" s="15">
        <f t="shared" si="4"/>
        <v>0</v>
      </c>
      <c r="L12" s="15">
        <f t="shared" si="5"/>
        <v>0.0027</v>
      </c>
      <c r="M12" s="15">
        <f t="shared" si="6"/>
        <v>0.0087</v>
      </c>
      <c r="N12" s="15">
        <f t="shared" si="7"/>
        <v>0</v>
      </c>
      <c r="O12" s="15">
        <f t="shared" si="8"/>
        <v>0.054000000000000006</v>
      </c>
      <c r="P12" s="15">
        <f t="shared" si="9"/>
        <v>0</v>
      </c>
      <c r="Q12" s="15">
        <f t="shared" si="10"/>
        <v>0.09</v>
      </c>
      <c r="R12" s="15">
        <f t="shared" si="11"/>
        <v>0.3</v>
      </c>
      <c r="S12" s="15">
        <f t="shared" si="12"/>
        <v>1.5</v>
      </c>
      <c r="T12" s="15">
        <f t="shared" si="13"/>
        <v>1.95</v>
      </c>
      <c r="U12" s="15">
        <f t="shared" si="14"/>
        <v>3</v>
      </c>
    </row>
    <row r="13" spans="1:21" ht="15">
      <c r="A13" s="109"/>
      <c r="B13" s="97"/>
      <c r="C13" s="98"/>
      <c r="D13" s="24">
        <v>100</v>
      </c>
      <c r="E13" s="24">
        <v>5</v>
      </c>
      <c r="F13" s="32" t="str">
        <f t="shared" si="15"/>
        <v>Вода</v>
      </c>
      <c r="G13" s="15">
        <f t="shared" si="0"/>
        <v>0</v>
      </c>
      <c r="H13" s="15">
        <f t="shared" si="1"/>
        <v>0</v>
      </c>
      <c r="I13" s="15">
        <f t="shared" si="2"/>
        <v>0</v>
      </c>
      <c r="J13" s="15">
        <f t="shared" si="3"/>
        <v>0</v>
      </c>
      <c r="K13" s="15">
        <f t="shared" si="4"/>
        <v>0</v>
      </c>
      <c r="L13" s="15">
        <f t="shared" si="5"/>
        <v>0</v>
      </c>
      <c r="M13" s="15">
        <f t="shared" si="6"/>
        <v>0</v>
      </c>
      <c r="N13" s="15">
        <f t="shared" si="7"/>
        <v>0</v>
      </c>
      <c r="O13" s="15">
        <f t="shared" si="8"/>
        <v>0</v>
      </c>
      <c r="P13" s="15">
        <f t="shared" si="9"/>
        <v>0</v>
      </c>
      <c r="Q13" s="15">
        <f t="shared" si="10"/>
        <v>0</v>
      </c>
      <c r="R13" s="15">
        <f t="shared" si="11"/>
        <v>0</v>
      </c>
      <c r="S13" s="15">
        <f t="shared" si="12"/>
        <v>0</v>
      </c>
      <c r="T13" s="15">
        <f t="shared" si="13"/>
        <v>0</v>
      </c>
      <c r="U13" s="15">
        <f t="shared" si="14"/>
        <v>100</v>
      </c>
    </row>
    <row r="14" spans="1:21" ht="15">
      <c r="A14" s="109"/>
      <c r="B14" s="97"/>
      <c r="C14" s="98"/>
      <c r="D14" s="24">
        <v>100</v>
      </c>
      <c r="E14" s="24">
        <v>37</v>
      </c>
      <c r="F14" s="32" t="str">
        <f t="shared" si="15"/>
        <v>молоко пастериз.</v>
      </c>
      <c r="G14" s="15">
        <f t="shared" si="0"/>
        <v>2.8</v>
      </c>
      <c r="H14" s="15">
        <f t="shared" si="1"/>
        <v>3.2</v>
      </c>
      <c r="I14" s="15">
        <f t="shared" si="2"/>
        <v>4.7</v>
      </c>
      <c r="J14" s="15">
        <f t="shared" si="3"/>
        <v>58</v>
      </c>
      <c r="K14" s="15">
        <f t="shared" si="4"/>
        <v>0.03</v>
      </c>
      <c r="L14" s="15">
        <f t="shared" si="5"/>
        <v>0.03</v>
      </c>
      <c r="M14" s="15">
        <f t="shared" si="6"/>
        <v>0.13</v>
      </c>
      <c r="N14" s="15">
        <f t="shared" si="7"/>
        <v>0</v>
      </c>
      <c r="O14" s="15">
        <f t="shared" si="8"/>
        <v>0.1</v>
      </c>
      <c r="P14" s="15">
        <f t="shared" si="9"/>
        <v>1</v>
      </c>
      <c r="Q14" s="15">
        <f t="shared" si="10"/>
        <v>0</v>
      </c>
      <c r="R14" s="15">
        <f t="shared" si="11"/>
        <v>121</v>
      </c>
      <c r="S14" s="15">
        <f t="shared" si="12"/>
        <v>14</v>
      </c>
      <c r="T14" s="15">
        <f t="shared" si="13"/>
        <v>0.1</v>
      </c>
      <c r="U14" s="15">
        <f t="shared" si="14"/>
        <v>100</v>
      </c>
    </row>
    <row r="15" spans="1:21" ht="16.5" customHeight="1">
      <c r="A15" s="109"/>
      <c r="B15" s="97"/>
      <c r="C15" s="98"/>
      <c r="D15" s="24">
        <v>15</v>
      </c>
      <c r="E15" s="24">
        <v>53</v>
      </c>
      <c r="F15" s="32" t="str">
        <f t="shared" si="15"/>
        <v>Сахарный песок</v>
      </c>
      <c r="G15" s="15">
        <f t="shared" si="0"/>
        <v>0</v>
      </c>
      <c r="H15" s="15">
        <f t="shared" si="1"/>
        <v>0</v>
      </c>
      <c r="I15" s="15">
        <f t="shared" si="2"/>
        <v>14.97</v>
      </c>
      <c r="J15" s="15">
        <f t="shared" si="3"/>
        <v>56.1</v>
      </c>
      <c r="K15" s="15">
        <f t="shared" si="4"/>
        <v>0</v>
      </c>
      <c r="L15" s="15">
        <f t="shared" si="5"/>
        <v>0</v>
      </c>
      <c r="M15" s="15">
        <f t="shared" si="6"/>
        <v>0</v>
      </c>
      <c r="N15" s="15">
        <f t="shared" si="7"/>
        <v>0</v>
      </c>
      <c r="O15" s="15">
        <f t="shared" si="8"/>
        <v>0</v>
      </c>
      <c r="P15" s="15">
        <f t="shared" si="9"/>
        <v>0</v>
      </c>
      <c r="Q15" s="15">
        <f t="shared" si="10"/>
        <v>0</v>
      </c>
      <c r="R15" s="15">
        <f t="shared" si="11"/>
        <v>0.3</v>
      </c>
      <c r="S15" s="15">
        <f t="shared" si="12"/>
        <v>0</v>
      </c>
      <c r="T15" s="15">
        <f t="shared" si="13"/>
        <v>0.045</v>
      </c>
      <c r="U15" s="15">
        <f t="shared" si="14"/>
        <v>15</v>
      </c>
    </row>
    <row r="16" spans="1:21" ht="16.5" customHeight="1">
      <c r="A16" s="109"/>
      <c r="B16" s="101"/>
      <c r="C16" s="102"/>
      <c r="D16" s="24"/>
      <c r="E16" s="24"/>
      <c r="F16" s="3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5.75" customHeight="1">
      <c r="A17" s="109"/>
      <c r="B17" s="119" t="s">
        <v>142</v>
      </c>
      <c r="C17" s="120"/>
      <c r="D17" s="24">
        <v>50</v>
      </c>
      <c r="E17" s="24">
        <v>79</v>
      </c>
      <c r="F17" s="32" t="str">
        <f>VLOOKUP($E17,Продукты_1,2,FALSE)</f>
        <v>Хлеб пшеничный</v>
      </c>
      <c r="G17" s="15">
        <f>VLOOKUP($E17,Продукты_1,3,FALSE)*$D17/100</f>
        <v>4.05</v>
      </c>
      <c r="H17" s="15">
        <f>VLOOKUP($E17,Продукты_1,4,FALSE)*$D17/100</f>
        <v>0.6</v>
      </c>
      <c r="I17" s="15">
        <f>VLOOKUP($E17,Продукты_1,5,FALSE)*$D17/100</f>
        <v>21</v>
      </c>
      <c r="J17" s="15">
        <f>VLOOKUP($E17,Продукты_1,6,FALSE)*$D17/100</f>
        <v>101.5</v>
      </c>
      <c r="K17" s="15">
        <f>VLOOKUP($E17,Продукты_1,7,FALSE)*$D17/100</f>
        <v>0</v>
      </c>
      <c r="L17" s="15">
        <f>VLOOKUP($E17,Продукты_1,8,FALSE)*$D17/100</f>
        <v>0.105</v>
      </c>
      <c r="M17" s="15">
        <f>VLOOKUP($E17,Продукты_1,9,FALSE)*$D17/100</f>
        <v>0.06</v>
      </c>
      <c r="N17" s="15">
        <f>VLOOKUP($E17,Продукты_1,10,FALSE)*$D17/100</f>
        <v>0</v>
      </c>
      <c r="O17" s="15">
        <f>VLOOKUP($E17,Продукты_1,11,FALSE)*$D17/100</f>
        <v>1.405</v>
      </c>
      <c r="P17" s="15">
        <f>VLOOKUP($E17,Продукты_1,12,FALSE)*$D17/100</f>
        <v>0</v>
      </c>
      <c r="Q17" s="15">
        <f>VLOOKUP($E17,Продукты_1,13,FALSE)*$D17/100</f>
        <v>0</v>
      </c>
      <c r="R17" s="15">
        <f>VLOOKUP($E17,Продукты_1,14,FALSE)*$D17/100</f>
        <v>18.5</v>
      </c>
      <c r="S17" s="15">
        <f>VLOOKUP($E17,Продукты_1,15,FALSE)*$D17/100</f>
        <v>32.5</v>
      </c>
      <c r="T17" s="15">
        <f>VLOOKUP($E17,Продукты_1,16,FALSE)*$D17/100</f>
        <v>1.4</v>
      </c>
      <c r="U17" s="15">
        <f>VLOOKUP($E17,Продукты_1,18,FALSE)*$D17/100</f>
        <v>50</v>
      </c>
    </row>
    <row r="18" spans="1:21" ht="15.75" customHeight="1">
      <c r="A18" s="109"/>
      <c r="B18" s="121"/>
      <c r="C18" s="122"/>
      <c r="D18" s="24">
        <v>10</v>
      </c>
      <c r="E18" s="24">
        <v>69</v>
      </c>
      <c r="F18" s="32" t="str">
        <f>VLOOKUP($E18,Продукты_1,2,FALSE)</f>
        <v>Сыр Пошехонский</v>
      </c>
      <c r="G18" s="15">
        <f>VLOOKUP($E18,Продукты_1,3,FALSE)*$D18/100</f>
        <v>2.6</v>
      </c>
      <c r="H18" s="15">
        <f>VLOOKUP($E18,Продукты_1,4,FALSE)*$D18/100</f>
        <v>2.65</v>
      </c>
      <c r="I18" s="15">
        <f>VLOOKUP($E18,Продукты_1,5,FALSE)*$D18/100</f>
        <v>0</v>
      </c>
      <c r="J18" s="15">
        <f>VLOOKUP($E18,Продукты_1,6,FALSE)*$D18/100</f>
        <v>35</v>
      </c>
      <c r="K18" s="15">
        <f>VLOOKUP($E18,Продукты_1,7,FALSE)*$D18/100</f>
        <v>0.04</v>
      </c>
      <c r="L18" s="15">
        <f>VLOOKUP($E18,Продукты_1,8,FALSE)*$D18/100</f>
        <v>0.003</v>
      </c>
      <c r="M18" s="15">
        <f>VLOOKUP($E18,Продукты_1,9,FALSE)*$D18/100</f>
        <v>0.036</v>
      </c>
      <c r="N18" s="15">
        <f>VLOOKUP($E18,Продукты_1,10,FALSE)*$D18/100</f>
        <v>0</v>
      </c>
      <c r="O18" s="15">
        <f>VLOOKUP($E18,Продукты_1,11,FALSE)*$D18/100</f>
        <v>0.04</v>
      </c>
      <c r="P18" s="15">
        <f>VLOOKUP($E18,Продукты_1,12,FALSE)*$D18/100</f>
        <v>0.28</v>
      </c>
      <c r="Q18" s="15">
        <f>VLOOKUP($E18,Продукты_1,13,FALSE)*$D18/100</f>
        <v>0.03</v>
      </c>
      <c r="R18" s="15">
        <f>VLOOKUP($E18,Продукты_1,14,FALSE)*$D18/100</f>
        <v>105</v>
      </c>
      <c r="S18" s="15">
        <f>VLOOKUP($E18,Продукты_1,15,FALSE)*$D18/100</f>
        <v>0</v>
      </c>
      <c r="T18" s="15">
        <f>VLOOKUP($E18,Продукты_1,16,FALSE)*$D18/100</f>
        <v>0</v>
      </c>
      <c r="U18" s="15">
        <f>VLOOKUP($E18,Продукты_1,18,FALSE)*$D18/100</f>
        <v>9.8</v>
      </c>
    </row>
    <row r="19" spans="1:21" ht="15.75" customHeight="1">
      <c r="A19" s="109"/>
      <c r="B19" s="123"/>
      <c r="C19" s="122"/>
      <c r="D19" s="24">
        <v>5</v>
      </c>
      <c r="E19" s="24">
        <v>36</v>
      </c>
      <c r="F19" s="32" t="str">
        <f>VLOOKUP($E19,Продукты_1,2,FALSE)</f>
        <v>масло сливочное</v>
      </c>
      <c r="G19" s="15">
        <f>VLOOKUP($E19,Продукты_1,3,FALSE)*$D19/100</f>
        <v>0.03</v>
      </c>
      <c r="H19" s="15">
        <f>VLOOKUP($E19,Продукты_1,4,FALSE)*$D19/100</f>
        <v>4.125</v>
      </c>
      <c r="I19" s="15">
        <f>VLOOKUP($E19,Продукты_1,5,FALSE)*$D19/100</f>
        <v>0.045</v>
      </c>
      <c r="J19" s="15">
        <f>VLOOKUP($E19,Продукты_1,6,FALSE)*$D19/100</f>
        <v>37.4</v>
      </c>
      <c r="K19" s="15">
        <f>VLOOKUP($E19,Продукты_1,7,FALSE)*$D19/100</f>
        <v>0.042</v>
      </c>
      <c r="L19" s="15">
        <f>VLOOKUP($E19,Продукты_1,8,FALSE)*$D19/100</f>
        <v>0</v>
      </c>
      <c r="M19" s="15">
        <f>VLOOKUP($E19,Продукты_1,9,FALSE)*$D19/100</f>
        <v>0.0005</v>
      </c>
      <c r="N19" s="15">
        <f>VLOOKUP($E19,Продукты_1,10,FALSE)*$D19/100</f>
        <v>0</v>
      </c>
      <c r="O19" s="15">
        <f>VLOOKUP($E19,Продукты_1,11,FALSE)*$D19/100</f>
        <v>0.005</v>
      </c>
      <c r="P19" s="15">
        <f>VLOOKUP($E19,Продукты_1,12,FALSE)*$D19/100</f>
        <v>0</v>
      </c>
      <c r="Q19" s="15">
        <f>VLOOKUP($E19,Продукты_1,13,FALSE)*$D19/100</f>
        <v>0</v>
      </c>
      <c r="R19" s="15">
        <f>VLOOKUP($E19,Продукты_1,14,FALSE)*$D19/100</f>
        <v>1.1</v>
      </c>
      <c r="S19" s="15">
        <f>VLOOKUP($E19,Продукты_1,15,FALSE)*$D19/100</f>
        <v>0.15</v>
      </c>
      <c r="T19" s="15">
        <f>VLOOKUP($E19,Продукты_1,16,FALSE)*$D19/100</f>
        <v>0.01</v>
      </c>
      <c r="U19" s="15">
        <f>VLOOKUP($E19,Продукты_1,18,FALSE)*$D19/100</f>
        <v>5</v>
      </c>
    </row>
    <row r="20" spans="1:21" ht="16.5" customHeight="1" hidden="1">
      <c r="A20" s="109"/>
      <c r="B20" s="5"/>
      <c r="C20" s="31"/>
      <c r="D20" s="24"/>
      <c r="E20" s="24"/>
      <c r="F20" s="32">
        <f t="shared" si="15"/>
        <v>0</v>
      </c>
      <c r="G20" s="16">
        <f t="shared" si="0"/>
        <v>0</v>
      </c>
      <c r="H20" s="16">
        <f t="shared" si="1"/>
        <v>0</v>
      </c>
      <c r="I20" s="16">
        <f t="shared" si="2"/>
        <v>0</v>
      </c>
      <c r="J20" s="16">
        <f t="shared" si="3"/>
        <v>0</v>
      </c>
      <c r="K20" s="16">
        <f t="shared" si="4"/>
        <v>0</v>
      </c>
      <c r="L20" s="16">
        <f t="shared" si="5"/>
        <v>0</v>
      </c>
      <c r="M20" s="16">
        <f t="shared" si="6"/>
        <v>0</v>
      </c>
      <c r="N20" s="16">
        <f t="shared" si="7"/>
        <v>0</v>
      </c>
      <c r="O20" s="16">
        <f t="shared" si="8"/>
        <v>0</v>
      </c>
      <c r="P20" s="16">
        <f t="shared" si="9"/>
        <v>0</v>
      </c>
      <c r="Q20" s="16">
        <f t="shared" si="10"/>
        <v>0</v>
      </c>
      <c r="R20" s="16">
        <f t="shared" si="11"/>
        <v>0</v>
      </c>
      <c r="S20" s="16">
        <f t="shared" si="12"/>
        <v>0</v>
      </c>
      <c r="T20" s="16">
        <f t="shared" si="13"/>
        <v>0</v>
      </c>
      <c r="U20" s="16">
        <f t="shared" si="14"/>
        <v>0</v>
      </c>
    </row>
    <row r="21" spans="1:21" ht="15.75" customHeight="1" hidden="1">
      <c r="A21" s="109"/>
      <c r="B21" s="5"/>
      <c r="C21" s="31"/>
      <c r="D21" s="24"/>
      <c r="E21" s="24"/>
      <c r="F21" s="32">
        <f t="shared" si="15"/>
        <v>0</v>
      </c>
      <c r="G21" s="16">
        <f t="shared" si="0"/>
        <v>0</v>
      </c>
      <c r="H21" s="16">
        <f t="shared" si="1"/>
        <v>0</v>
      </c>
      <c r="I21" s="16">
        <f t="shared" si="2"/>
        <v>0</v>
      </c>
      <c r="J21" s="16">
        <f t="shared" si="3"/>
        <v>0</v>
      </c>
      <c r="K21" s="16">
        <f t="shared" si="4"/>
        <v>0</v>
      </c>
      <c r="L21" s="16">
        <f t="shared" si="5"/>
        <v>0</v>
      </c>
      <c r="M21" s="16">
        <f t="shared" si="6"/>
        <v>0</v>
      </c>
      <c r="N21" s="16">
        <f t="shared" si="7"/>
        <v>0</v>
      </c>
      <c r="O21" s="16">
        <f t="shared" si="8"/>
        <v>0</v>
      </c>
      <c r="P21" s="16">
        <f t="shared" si="9"/>
        <v>0</v>
      </c>
      <c r="Q21" s="16">
        <f t="shared" si="10"/>
        <v>0</v>
      </c>
      <c r="R21" s="16">
        <f t="shared" si="11"/>
        <v>0</v>
      </c>
      <c r="S21" s="16">
        <f t="shared" si="12"/>
        <v>0</v>
      </c>
      <c r="T21" s="16">
        <f t="shared" si="13"/>
        <v>0</v>
      </c>
      <c r="U21" s="16">
        <f t="shared" si="14"/>
        <v>0</v>
      </c>
    </row>
    <row r="22" spans="1:21" ht="15" customHeight="1" hidden="1">
      <c r="A22" s="109"/>
      <c r="B22" s="5"/>
      <c r="C22" s="31"/>
      <c r="D22" s="24"/>
      <c r="E22" s="24"/>
      <c r="F22" s="32">
        <f t="shared" si="15"/>
        <v>0</v>
      </c>
      <c r="G22" s="16">
        <f t="shared" si="0"/>
        <v>0</v>
      </c>
      <c r="H22" s="16">
        <f t="shared" si="1"/>
        <v>0</v>
      </c>
      <c r="I22" s="16">
        <f t="shared" si="2"/>
        <v>0</v>
      </c>
      <c r="J22" s="16">
        <f t="shared" si="3"/>
        <v>0</v>
      </c>
      <c r="K22" s="16">
        <f t="shared" si="4"/>
        <v>0</v>
      </c>
      <c r="L22" s="16">
        <f t="shared" si="5"/>
        <v>0</v>
      </c>
      <c r="M22" s="16">
        <f t="shared" si="6"/>
        <v>0</v>
      </c>
      <c r="N22" s="16">
        <f t="shared" si="7"/>
        <v>0</v>
      </c>
      <c r="O22" s="16">
        <f t="shared" si="8"/>
        <v>0</v>
      </c>
      <c r="P22" s="16">
        <f t="shared" si="9"/>
        <v>0</v>
      </c>
      <c r="Q22" s="16">
        <f t="shared" si="10"/>
        <v>0</v>
      </c>
      <c r="R22" s="16">
        <f t="shared" si="11"/>
        <v>0</v>
      </c>
      <c r="S22" s="16">
        <f t="shared" si="12"/>
        <v>0</v>
      </c>
      <c r="T22" s="16">
        <f t="shared" si="13"/>
        <v>0</v>
      </c>
      <c r="U22" s="16">
        <f t="shared" si="14"/>
        <v>0</v>
      </c>
    </row>
    <row r="23" spans="1:21" ht="15" customHeight="1" hidden="1">
      <c r="A23" s="109"/>
      <c r="B23" s="43"/>
      <c r="C23" s="35"/>
      <c r="D23" s="24"/>
      <c r="E23" s="24"/>
      <c r="F23" s="32">
        <f t="shared" si="15"/>
        <v>0</v>
      </c>
      <c r="G23" s="16">
        <f t="shared" si="0"/>
        <v>0</v>
      </c>
      <c r="H23" s="16">
        <f t="shared" si="1"/>
        <v>0</v>
      </c>
      <c r="I23" s="16">
        <f t="shared" si="2"/>
        <v>0</v>
      </c>
      <c r="J23" s="16">
        <f t="shared" si="3"/>
        <v>0</v>
      </c>
      <c r="K23" s="16">
        <f t="shared" si="4"/>
        <v>0</v>
      </c>
      <c r="L23" s="16">
        <f t="shared" si="5"/>
        <v>0</v>
      </c>
      <c r="M23" s="16">
        <f t="shared" si="6"/>
        <v>0</v>
      </c>
      <c r="N23" s="16">
        <f t="shared" si="7"/>
        <v>0</v>
      </c>
      <c r="O23" s="16">
        <f t="shared" si="8"/>
        <v>0</v>
      </c>
      <c r="P23" s="16">
        <f t="shared" si="9"/>
        <v>0</v>
      </c>
      <c r="Q23" s="16">
        <f t="shared" si="10"/>
        <v>0</v>
      </c>
      <c r="R23" s="16">
        <f t="shared" si="11"/>
        <v>0</v>
      </c>
      <c r="S23" s="16">
        <f t="shared" si="12"/>
        <v>0</v>
      </c>
      <c r="T23" s="16">
        <f t="shared" si="13"/>
        <v>0</v>
      </c>
      <c r="U23" s="16">
        <f t="shared" si="14"/>
        <v>0</v>
      </c>
    </row>
    <row r="24" spans="1:21" ht="15" customHeight="1" hidden="1">
      <c r="A24" s="109"/>
      <c r="B24" s="43"/>
      <c r="C24" s="35"/>
      <c r="D24" s="24"/>
      <c r="E24" s="24"/>
      <c r="F24" s="32">
        <f t="shared" si="15"/>
        <v>0</v>
      </c>
      <c r="G24" s="16">
        <f t="shared" si="0"/>
        <v>0</v>
      </c>
      <c r="H24" s="16">
        <f t="shared" si="1"/>
        <v>0</v>
      </c>
      <c r="I24" s="16">
        <f t="shared" si="2"/>
        <v>0</v>
      </c>
      <c r="J24" s="16">
        <f t="shared" si="3"/>
        <v>0</v>
      </c>
      <c r="K24" s="16">
        <f t="shared" si="4"/>
        <v>0</v>
      </c>
      <c r="L24" s="16">
        <f t="shared" si="5"/>
        <v>0</v>
      </c>
      <c r="M24" s="16">
        <f t="shared" si="6"/>
        <v>0</v>
      </c>
      <c r="N24" s="16">
        <f t="shared" si="7"/>
        <v>0</v>
      </c>
      <c r="O24" s="16">
        <f t="shared" si="8"/>
        <v>0</v>
      </c>
      <c r="P24" s="16">
        <f t="shared" si="9"/>
        <v>0</v>
      </c>
      <c r="Q24" s="16">
        <f t="shared" si="10"/>
        <v>0</v>
      </c>
      <c r="R24" s="16">
        <f t="shared" si="11"/>
        <v>0</v>
      </c>
      <c r="S24" s="16">
        <f t="shared" si="12"/>
        <v>0</v>
      </c>
      <c r="T24" s="16">
        <f t="shared" si="13"/>
        <v>0</v>
      </c>
      <c r="U24" s="16">
        <f t="shared" si="14"/>
        <v>0</v>
      </c>
    </row>
    <row r="25" spans="1:21" ht="15" customHeight="1" hidden="1">
      <c r="A25" s="109"/>
      <c r="B25" s="43"/>
      <c r="C25" s="35"/>
      <c r="D25" s="24"/>
      <c r="E25" s="24"/>
      <c r="F25" s="32">
        <f t="shared" si="15"/>
        <v>0</v>
      </c>
      <c r="G25" s="16">
        <f t="shared" si="0"/>
        <v>0</v>
      </c>
      <c r="H25" s="16">
        <f t="shared" si="1"/>
        <v>0</v>
      </c>
      <c r="I25" s="16">
        <f t="shared" si="2"/>
        <v>0</v>
      </c>
      <c r="J25" s="16">
        <f t="shared" si="3"/>
        <v>0</v>
      </c>
      <c r="K25" s="16">
        <f t="shared" si="4"/>
        <v>0</v>
      </c>
      <c r="L25" s="16">
        <f t="shared" si="5"/>
        <v>0</v>
      </c>
      <c r="M25" s="16">
        <f t="shared" si="6"/>
        <v>0</v>
      </c>
      <c r="N25" s="16">
        <f t="shared" si="7"/>
        <v>0</v>
      </c>
      <c r="O25" s="16">
        <f t="shared" si="8"/>
        <v>0</v>
      </c>
      <c r="P25" s="16">
        <f t="shared" si="9"/>
        <v>0</v>
      </c>
      <c r="Q25" s="16">
        <f t="shared" si="10"/>
        <v>0</v>
      </c>
      <c r="R25" s="16">
        <f t="shared" si="11"/>
        <v>0</v>
      </c>
      <c r="S25" s="16">
        <f t="shared" si="12"/>
        <v>0</v>
      </c>
      <c r="T25" s="16">
        <f t="shared" si="13"/>
        <v>0</v>
      </c>
      <c r="U25" s="16">
        <f t="shared" si="14"/>
        <v>0</v>
      </c>
    </row>
    <row r="26" spans="1:21" ht="15" customHeight="1" hidden="1">
      <c r="A26" s="109"/>
      <c r="B26" s="43"/>
      <c r="C26" s="35"/>
      <c r="D26" s="24"/>
      <c r="E26" s="24"/>
      <c r="F26" s="32">
        <f t="shared" si="15"/>
        <v>0</v>
      </c>
      <c r="G26" s="16">
        <f t="shared" si="0"/>
        <v>0</v>
      </c>
      <c r="H26" s="16">
        <f t="shared" si="1"/>
        <v>0</v>
      </c>
      <c r="I26" s="16">
        <f t="shared" si="2"/>
        <v>0</v>
      </c>
      <c r="J26" s="16">
        <f t="shared" si="3"/>
        <v>0</v>
      </c>
      <c r="K26" s="16">
        <f t="shared" si="4"/>
        <v>0</v>
      </c>
      <c r="L26" s="16">
        <f t="shared" si="5"/>
        <v>0</v>
      </c>
      <c r="M26" s="16">
        <f t="shared" si="6"/>
        <v>0</v>
      </c>
      <c r="N26" s="16">
        <f t="shared" si="7"/>
        <v>0</v>
      </c>
      <c r="O26" s="16">
        <f t="shared" si="8"/>
        <v>0</v>
      </c>
      <c r="P26" s="16">
        <f t="shared" si="9"/>
        <v>0</v>
      </c>
      <c r="Q26" s="16">
        <f t="shared" si="10"/>
        <v>0</v>
      </c>
      <c r="R26" s="16">
        <f t="shared" si="11"/>
        <v>0</v>
      </c>
      <c r="S26" s="16">
        <f t="shared" si="12"/>
        <v>0</v>
      </c>
      <c r="T26" s="16">
        <f t="shared" si="13"/>
        <v>0</v>
      </c>
      <c r="U26" s="16">
        <f t="shared" si="14"/>
        <v>0</v>
      </c>
    </row>
    <row r="27" spans="1:21" ht="13.5" customHeight="1" hidden="1">
      <c r="A27" s="109"/>
      <c r="B27" s="43"/>
      <c r="C27" s="35"/>
      <c r="D27" s="24"/>
      <c r="E27" s="24"/>
      <c r="F27" s="32">
        <f t="shared" si="15"/>
        <v>0</v>
      </c>
      <c r="G27" s="16">
        <f t="shared" si="0"/>
        <v>0</v>
      </c>
      <c r="H27" s="16">
        <f t="shared" si="1"/>
        <v>0</v>
      </c>
      <c r="I27" s="16">
        <f t="shared" si="2"/>
        <v>0</v>
      </c>
      <c r="J27" s="16">
        <f t="shared" si="3"/>
        <v>0</v>
      </c>
      <c r="K27" s="16">
        <f t="shared" si="4"/>
        <v>0</v>
      </c>
      <c r="L27" s="16">
        <f t="shared" si="5"/>
        <v>0</v>
      </c>
      <c r="M27" s="16">
        <f t="shared" si="6"/>
        <v>0</v>
      </c>
      <c r="N27" s="16">
        <f t="shared" si="7"/>
        <v>0</v>
      </c>
      <c r="O27" s="16">
        <f t="shared" si="8"/>
        <v>0</v>
      </c>
      <c r="P27" s="16">
        <f t="shared" si="9"/>
        <v>0</v>
      </c>
      <c r="Q27" s="16">
        <f t="shared" si="10"/>
        <v>0</v>
      </c>
      <c r="R27" s="16">
        <f t="shared" si="11"/>
        <v>0</v>
      </c>
      <c r="S27" s="16">
        <f t="shared" si="12"/>
        <v>0</v>
      </c>
      <c r="T27" s="16">
        <f t="shared" si="13"/>
        <v>0</v>
      </c>
      <c r="U27" s="16">
        <f t="shared" si="14"/>
        <v>0</v>
      </c>
    </row>
    <row r="28" spans="1:21" ht="15" customHeight="1" hidden="1">
      <c r="A28" s="109"/>
      <c r="B28" s="43"/>
      <c r="C28" s="35"/>
      <c r="D28" s="24"/>
      <c r="E28" s="24"/>
      <c r="F28" s="32">
        <f t="shared" si="15"/>
        <v>0</v>
      </c>
      <c r="G28" s="16">
        <f t="shared" si="0"/>
        <v>0</v>
      </c>
      <c r="H28" s="16">
        <f t="shared" si="1"/>
        <v>0</v>
      </c>
      <c r="I28" s="16">
        <f t="shared" si="2"/>
        <v>0</v>
      </c>
      <c r="J28" s="16">
        <f t="shared" si="3"/>
        <v>0</v>
      </c>
      <c r="K28" s="16">
        <f t="shared" si="4"/>
        <v>0</v>
      </c>
      <c r="L28" s="16">
        <f t="shared" si="5"/>
        <v>0</v>
      </c>
      <c r="M28" s="16">
        <f t="shared" si="6"/>
        <v>0</v>
      </c>
      <c r="N28" s="16">
        <f t="shared" si="7"/>
        <v>0</v>
      </c>
      <c r="O28" s="16">
        <f t="shared" si="8"/>
        <v>0</v>
      </c>
      <c r="P28" s="16">
        <f t="shared" si="9"/>
        <v>0</v>
      </c>
      <c r="Q28" s="16">
        <f t="shared" si="10"/>
        <v>0</v>
      </c>
      <c r="R28" s="16">
        <f t="shared" si="11"/>
        <v>0</v>
      </c>
      <c r="S28" s="16">
        <f t="shared" si="12"/>
        <v>0</v>
      </c>
      <c r="T28" s="16">
        <f t="shared" si="13"/>
        <v>0</v>
      </c>
      <c r="U28" s="16">
        <f t="shared" si="14"/>
        <v>0</v>
      </c>
    </row>
    <row r="29" spans="1:21" ht="15" customHeight="1" hidden="1">
      <c r="A29" s="109"/>
      <c r="B29" s="43"/>
      <c r="C29" s="31"/>
      <c r="D29" s="24"/>
      <c r="E29" s="24"/>
      <c r="F29" s="32">
        <f t="shared" si="15"/>
        <v>0</v>
      </c>
      <c r="G29" s="16">
        <f t="shared" si="0"/>
        <v>0</v>
      </c>
      <c r="H29" s="16">
        <f t="shared" si="1"/>
        <v>0</v>
      </c>
      <c r="I29" s="16">
        <f t="shared" si="2"/>
        <v>0</v>
      </c>
      <c r="J29" s="16">
        <f t="shared" si="3"/>
        <v>0</v>
      </c>
      <c r="K29" s="16">
        <f t="shared" si="4"/>
        <v>0</v>
      </c>
      <c r="L29" s="16">
        <f t="shared" si="5"/>
        <v>0</v>
      </c>
      <c r="M29" s="16">
        <f t="shared" si="6"/>
        <v>0</v>
      </c>
      <c r="N29" s="16">
        <f t="shared" si="7"/>
        <v>0</v>
      </c>
      <c r="O29" s="16">
        <f t="shared" si="8"/>
        <v>0</v>
      </c>
      <c r="P29" s="16">
        <f t="shared" si="9"/>
        <v>0</v>
      </c>
      <c r="Q29" s="16">
        <f t="shared" si="10"/>
        <v>0</v>
      </c>
      <c r="R29" s="16">
        <f t="shared" si="11"/>
        <v>0</v>
      </c>
      <c r="S29" s="16">
        <f t="shared" si="12"/>
        <v>0</v>
      </c>
      <c r="T29" s="16">
        <f t="shared" si="13"/>
        <v>0</v>
      </c>
      <c r="U29" s="16">
        <f t="shared" si="14"/>
        <v>0</v>
      </c>
    </row>
    <row r="30" spans="1:21" ht="15" customHeight="1" hidden="1">
      <c r="A30" s="109"/>
      <c r="B30" s="38"/>
      <c r="C30" s="31"/>
      <c r="D30" s="24"/>
      <c r="E30" s="24"/>
      <c r="F30" s="32">
        <f t="shared" si="15"/>
        <v>0</v>
      </c>
      <c r="G30" s="16">
        <f t="shared" si="0"/>
        <v>0</v>
      </c>
      <c r="H30" s="16">
        <f t="shared" si="1"/>
        <v>0</v>
      </c>
      <c r="I30" s="16"/>
      <c r="J30" s="16">
        <f t="shared" si="3"/>
        <v>0</v>
      </c>
      <c r="K30" s="16">
        <f t="shared" si="4"/>
        <v>0</v>
      </c>
      <c r="L30" s="16">
        <f t="shared" si="5"/>
        <v>0</v>
      </c>
      <c r="M30" s="16">
        <f t="shared" si="6"/>
        <v>0</v>
      </c>
      <c r="N30" s="16">
        <f t="shared" si="7"/>
        <v>0</v>
      </c>
      <c r="O30" s="16"/>
      <c r="P30" s="16">
        <f t="shared" si="9"/>
        <v>0</v>
      </c>
      <c r="Q30" s="16"/>
      <c r="R30" s="16">
        <f t="shared" si="11"/>
        <v>0</v>
      </c>
      <c r="S30" s="16">
        <f t="shared" si="12"/>
        <v>0</v>
      </c>
      <c r="T30" s="16">
        <f t="shared" si="13"/>
        <v>0</v>
      </c>
      <c r="U30" s="16">
        <f t="shared" si="14"/>
        <v>0</v>
      </c>
    </row>
    <row r="31" spans="1:21" ht="14.25" customHeight="1" hidden="1">
      <c r="A31" s="109"/>
      <c r="B31" s="38"/>
      <c r="C31" s="31"/>
      <c r="D31" s="24"/>
      <c r="E31" s="24"/>
      <c r="F31" s="32">
        <f t="shared" si="15"/>
        <v>0</v>
      </c>
      <c r="G31" s="16">
        <f t="shared" si="0"/>
        <v>0</v>
      </c>
      <c r="H31" s="16">
        <f t="shared" si="1"/>
        <v>0</v>
      </c>
      <c r="I31" s="16">
        <f t="shared" si="2"/>
        <v>0</v>
      </c>
      <c r="J31" s="16">
        <f t="shared" si="3"/>
        <v>0</v>
      </c>
      <c r="K31" s="16">
        <f t="shared" si="4"/>
        <v>0</v>
      </c>
      <c r="L31" s="16">
        <f t="shared" si="5"/>
        <v>0</v>
      </c>
      <c r="M31" s="16">
        <f t="shared" si="6"/>
        <v>0</v>
      </c>
      <c r="N31" s="16">
        <f t="shared" si="7"/>
        <v>0</v>
      </c>
      <c r="O31" s="16">
        <f t="shared" si="8"/>
        <v>0</v>
      </c>
      <c r="P31" s="16">
        <f t="shared" si="9"/>
        <v>0</v>
      </c>
      <c r="Q31" s="16">
        <f t="shared" si="10"/>
        <v>0</v>
      </c>
      <c r="R31" s="16">
        <f t="shared" si="11"/>
        <v>0</v>
      </c>
      <c r="S31" s="16">
        <f t="shared" si="12"/>
        <v>0</v>
      </c>
      <c r="T31" s="16">
        <f t="shared" si="13"/>
        <v>0</v>
      </c>
      <c r="U31" s="16">
        <f t="shared" si="14"/>
        <v>0</v>
      </c>
    </row>
    <row r="32" spans="1:21" ht="15" customHeight="1" hidden="1">
      <c r="A32" s="109"/>
      <c r="B32" s="38"/>
      <c r="C32" s="31"/>
      <c r="D32" s="24"/>
      <c r="E32" s="24"/>
      <c r="F32" s="32">
        <f t="shared" si="15"/>
        <v>0</v>
      </c>
      <c r="G32" s="16">
        <f t="shared" si="0"/>
        <v>0</v>
      </c>
      <c r="H32" s="16">
        <f t="shared" si="1"/>
        <v>0</v>
      </c>
      <c r="I32" s="16">
        <f t="shared" si="2"/>
        <v>0</v>
      </c>
      <c r="J32" s="16">
        <f t="shared" si="3"/>
        <v>0</v>
      </c>
      <c r="K32" s="16">
        <f t="shared" si="4"/>
        <v>0</v>
      </c>
      <c r="L32" s="16">
        <f t="shared" si="5"/>
        <v>0</v>
      </c>
      <c r="M32" s="16">
        <f t="shared" si="6"/>
        <v>0</v>
      </c>
      <c r="N32" s="16">
        <f t="shared" si="7"/>
        <v>0</v>
      </c>
      <c r="O32" s="16">
        <f t="shared" si="8"/>
        <v>0</v>
      </c>
      <c r="P32" s="16">
        <f t="shared" si="9"/>
        <v>0</v>
      </c>
      <c r="Q32" s="16">
        <f t="shared" si="10"/>
        <v>0</v>
      </c>
      <c r="R32" s="16">
        <f t="shared" si="11"/>
        <v>0</v>
      </c>
      <c r="S32" s="16">
        <f t="shared" si="12"/>
        <v>0</v>
      </c>
      <c r="T32" s="16">
        <f t="shared" si="13"/>
        <v>0</v>
      </c>
      <c r="U32" s="16">
        <f t="shared" si="14"/>
        <v>0</v>
      </c>
    </row>
    <row r="33" spans="1:21" ht="15" customHeight="1" hidden="1">
      <c r="A33" s="109"/>
      <c r="B33" s="38"/>
      <c r="C33" s="31"/>
      <c r="D33" s="24"/>
      <c r="E33" s="24"/>
      <c r="F33" s="32">
        <f t="shared" si="15"/>
        <v>0</v>
      </c>
      <c r="G33" s="16">
        <f t="shared" si="0"/>
        <v>0</v>
      </c>
      <c r="H33" s="16">
        <f t="shared" si="1"/>
        <v>0</v>
      </c>
      <c r="I33" s="16">
        <f t="shared" si="2"/>
        <v>0</v>
      </c>
      <c r="J33" s="16">
        <f t="shared" si="3"/>
        <v>0</v>
      </c>
      <c r="K33" s="16">
        <f t="shared" si="4"/>
        <v>0</v>
      </c>
      <c r="L33" s="16">
        <f t="shared" si="5"/>
        <v>0</v>
      </c>
      <c r="M33" s="16">
        <f t="shared" si="6"/>
        <v>0</v>
      </c>
      <c r="N33" s="16">
        <f t="shared" si="7"/>
        <v>0</v>
      </c>
      <c r="O33" s="16">
        <f t="shared" si="8"/>
        <v>0</v>
      </c>
      <c r="P33" s="16">
        <f t="shared" si="9"/>
        <v>0</v>
      </c>
      <c r="Q33" s="16">
        <f t="shared" si="10"/>
        <v>0</v>
      </c>
      <c r="R33" s="16">
        <f t="shared" si="11"/>
        <v>0</v>
      </c>
      <c r="S33" s="16">
        <f t="shared" si="12"/>
        <v>0</v>
      </c>
      <c r="T33" s="16">
        <f t="shared" si="13"/>
        <v>0</v>
      </c>
      <c r="U33" s="16">
        <f t="shared" si="14"/>
        <v>0</v>
      </c>
    </row>
    <row r="34" spans="1:21" ht="15" customHeight="1" hidden="1">
      <c r="A34" s="109"/>
      <c r="B34" s="38"/>
      <c r="C34" s="31"/>
      <c r="D34" s="24"/>
      <c r="E34" s="24"/>
      <c r="F34" s="32">
        <f t="shared" si="15"/>
        <v>0</v>
      </c>
      <c r="G34" s="16">
        <f t="shared" si="0"/>
        <v>0</v>
      </c>
      <c r="H34" s="16">
        <f t="shared" si="1"/>
        <v>0</v>
      </c>
      <c r="I34" s="16">
        <f t="shared" si="2"/>
        <v>0</v>
      </c>
      <c r="J34" s="16">
        <f t="shared" si="3"/>
        <v>0</v>
      </c>
      <c r="K34" s="16">
        <f t="shared" si="4"/>
        <v>0</v>
      </c>
      <c r="L34" s="16">
        <f t="shared" si="5"/>
        <v>0</v>
      </c>
      <c r="M34" s="16">
        <f t="shared" si="6"/>
        <v>0</v>
      </c>
      <c r="N34" s="16">
        <f t="shared" si="7"/>
        <v>0</v>
      </c>
      <c r="O34" s="16">
        <f t="shared" si="8"/>
        <v>0</v>
      </c>
      <c r="P34" s="16">
        <f t="shared" si="9"/>
        <v>0</v>
      </c>
      <c r="Q34" s="16">
        <f t="shared" si="10"/>
        <v>0</v>
      </c>
      <c r="R34" s="16">
        <f t="shared" si="11"/>
        <v>0</v>
      </c>
      <c r="S34" s="16">
        <f t="shared" si="12"/>
        <v>0</v>
      </c>
      <c r="T34" s="16">
        <f t="shared" si="13"/>
        <v>0</v>
      </c>
      <c r="U34" s="16">
        <f t="shared" si="14"/>
        <v>0</v>
      </c>
    </row>
    <row r="35" spans="1:21" ht="15" customHeight="1" hidden="1">
      <c r="A35" s="109"/>
      <c r="B35" s="38"/>
      <c r="C35" s="31"/>
      <c r="D35" s="45"/>
      <c r="E35" s="45"/>
      <c r="F35" s="79">
        <f t="shared" si="15"/>
        <v>0</v>
      </c>
      <c r="G35" s="16">
        <f t="shared" si="0"/>
        <v>0</v>
      </c>
      <c r="H35" s="16">
        <f t="shared" si="1"/>
        <v>0</v>
      </c>
      <c r="I35" s="16">
        <f t="shared" si="2"/>
        <v>0</v>
      </c>
      <c r="J35" s="16">
        <f t="shared" si="3"/>
        <v>0</v>
      </c>
      <c r="K35" s="16">
        <f t="shared" si="4"/>
        <v>0</v>
      </c>
      <c r="L35" s="16">
        <f t="shared" si="5"/>
        <v>0</v>
      </c>
      <c r="M35" s="16">
        <f t="shared" si="6"/>
        <v>0</v>
      </c>
      <c r="N35" s="16">
        <f t="shared" si="7"/>
        <v>0</v>
      </c>
      <c r="O35" s="16">
        <f t="shared" si="8"/>
        <v>0</v>
      </c>
      <c r="P35" s="16">
        <f t="shared" si="9"/>
        <v>0</v>
      </c>
      <c r="Q35" s="16">
        <f t="shared" si="10"/>
        <v>0</v>
      </c>
      <c r="R35" s="16">
        <f t="shared" si="11"/>
        <v>0</v>
      </c>
      <c r="S35" s="16">
        <f t="shared" si="12"/>
        <v>0</v>
      </c>
      <c r="T35" s="16">
        <f t="shared" si="13"/>
        <v>0</v>
      </c>
      <c r="U35" s="16">
        <f t="shared" si="14"/>
        <v>0</v>
      </c>
    </row>
    <row r="36" spans="1:21" ht="15" customHeight="1" thickBot="1">
      <c r="A36" s="109"/>
      <c r="B36" s="38"/>
      <c r="C36" s="31"/>
      <c r="D36" s="65"/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5.75" thickBot="1">
      <c r="A37" s="110"/>
      <c r="B37" s="105" t="s">
        <v>143</v>
      </c>
      <c r="C37" s="107"/>
      <c r="D37" s="48"/>
      <c r="E37" s="46"/>
      <c r="F37" s="34" t="s">
        <v>89</v>
      </c>
      <c r="G37" s="17">
        <f aca="true" t="shared" si="16" ref="G37:U37">SUM(G5:G35)</f>
        <v>16.870400000000004</v>
      </c>
      <c r="H37" s="17">
        <f t="shared" si="16"/>
        <v>23.342</v>
      </c>
      <c r="I37" s="17">
        <f t="shared" si="16"/>
        <v>70.682</v>
      </c>
      <c r="J37" s="17">
        <f t="shared" si="16"/>
        <v>544.1</v>
      </c>
      <c r="K37" s="17">
        <f t="shared" si="16"/>
        <v>0.21580000000000002</v>
      </c>
      <c r="L37" s="17">
        <f t="shared" si="16"/>
        <v>0.3023</v>
      </c>
      <c r="M37" s="17">
        <f t="shared" si="16"/>
        <v>0.4749</v>
      </c>
      <c r="N37" s="17">
        <f t="shared" si="16"/>
        <v>0</v>
      </c>
      <c r="O37" s="17">
        <f t="shared" si="16"/>
        <v>2.6828000000000003</v>
      </c>
      <c r="P37" s="17">
        <f t="shared" si="16"/>
        <v>2.7800000000000002</v>
      </c>
      <c r="Q37" s="17">
        <f t="shared" si="16"/>
        <v>0.12</v>
      </c>
      <c r="R37" s="17">
        <f t="shared" si="16"/>
        <v>445.9925</v>
      </c>
      <c r="S37" s="17">
        <f t="shared" si="16"/>
        <v>91.16250000000001</v>
      </c>
      <c r="T37" s="17">
        <f t="shared" si="16"/>
        <v>5.475</v>
      </c>
      <c r="U37" s="21">
        <f t="shared" si="16"/>
        <v>498.83</v>
      </c>
    </row>
    <row r="38" spans="1:21" ht="15" customHeight="1">
      <c r="A38" s="116" t="s">
        <v>90</v>
      </c>
      <c r="B38" s="128" t="s">
        <v>156</v>
      </c>
      <c r="C38" s="129"/>
      <c r="D38" s="39">
        <v>60</v>
      </c>
      <c r="E38" s="40">
        <v>95</v>
      </c>
      <c r="F38" s="20" t="str">
        <f aca="true" t="shared" si="17" ref="F38:F74">VLOOKUP($E38,Продукты_1,2,FALSE)</f>
        <v>Капуста квашенная</v>
      </c>
      <c r="G38" s="20">
        <f aca="true" t="shared" si="18" ref="G38:G74">VLOOKUP($E38,Продукты_1,3,FALSE)*$D38/100</f>
        <v>1.08</v>
      </c>
      <c r="H38" s="20">
        <f aca="true" t="shared" si="19" ref="H38:H74">VLOOKUP($E38,Продукты_1,4,FALSE)*$D38/100</f>
        <v>0.06</v>
      </c>
      <c r="I38" s="20">
        <f aca="true" t="shared" si="20" ref="I38:I74">VLOOKUP($E38,Продукты_1,5,FALSE)*$D38/100</f>
        <v>0.06</v>
      </c>
      <c r="J38" s="20">
        <f aca="true" t="shared" si="21" ref="J38:J74">VLOOKUP($E38,Продукты_1,6,FALSE)*$D38/100</f>
        <v>13.8</v>
      </c>
      <c r="K38" s="20">
        <f aca="true" t="shared" si="22" ref="K38:K74">VLOOKUP($E38,Продукты_1,7,FALSE)*$D38/100</f>
        <v>0</v>
      </c>
      <c r="L38" s="20">
        <f aca="true" t="shared" si="23" ref="L38:L74">VLOOKUP($E38,Продукты_1,8,FALSE)*$D38/100</f>
        <v>0.012</v>
      </c>
      <c r="M38" s="20">
        <f aca="true" t="shared" si="24" ref="M38:M74">VLOOKUP($E38,Продукты_1,9,FALSE)*$D38/100</f>
        <v>0.012</v>
      </c>
      <c r="N38" s="20">
        <f aca="true" t="shared" si="25" ref="N38:N74">VLOOKUP($E38,Продукты_1,10,FALSE)*$D38/100</f>
        <v>0</v>
      </c>
      <c r="O38" s="20">
        <f aca="true" t="shared" si="26" ref="O38:O74">VLOOKUP($E38,Продукты_1,11,FALSE)*$D38/100</f>
        <v>0.24</v>
      </c>
      <c r="P38" s="20">
        <f aca="true" t="shared" si="27" ref="P38:P74">VLOOKUP($E38,Продукты_1,12,FALSE)*$D38/100</f>
        <v>18</v>
      </c>
      <c r="Q38" s="20">
        <f aca="true" t="shared" si="28" ref="Q38:Q74">VLOOKUP($E38,Продукты_1,13,FALSE)*$D38/100</f>
        <v>0</v>
      </c>
      <c r="R38" s="20">
        <f aca="true" t="shared" si="29" ref="R38:R74">VLOOKUP($E38,Продукты_1,14,FALSE)*$D38/100</f>
        <v>28.8</v>
      </c>
      <c r="S38" s="20">
        <f aca="true" t="shared" si="30" ref="S38:S74">VLOOKUP($E38,Продукты_1,15,FALSE)*$D38/100</f>
        <v>9.6</v>
      </c>
      <c r="T38" s="20">
        <f aca="true" t="shared" si="31" ref="T38:T74">VLOOKUP($E38,Продукты_1,16,FALSE)*$D38/100</f>
        <v>0.36</v>
      </c>
      <c r="U38" s="20">
        <f aca="true" t="shared" si="32" ref="U38:U74">VLOOKUP($E38,Продукты_1,18,FALSE)*$D38/100</f>
        <v>51</v>
      </c>
    </row>
    <row r="39" spans="1:21" ht="15" customHeight="1">
      <c r="A39" s="117"/>
      <c r="B39" s="97"/>
      <c r="C39" s="98"/>
      <c r="D39" s="39">
        <v>5</v>
      </c>
      <c r="E39" s="40">
        <v>31</v>
      </c>
      <c r="F39" s="20" t="str">
        <f t="shared" si="17"/>
        <v>Лук репчатый</v>
      </c>
      <c r="G39" s="20">
        <f t="shared" si="18"/>
        <v>0.085</v>
      </c>
      <c r="H39" s="20">
        <f t="shared" si="19"/>
        <v>0</v>
      </c>
      <c r="I39" s="20">
        <f t="shared" si="20"/>
        <v>0.925</v>
      </c>
      <c r="J39" s="20">
        <f t="shared" si="21"/>
        <v>2.15</v>
      </c>
      <c r="K39" s="20">
        <f t="shared" si="22"/>
        <v>0</v>
      </c>
      <c r="L39" s="20">
        <f t="shared" si="23"/>
        <v>0.0025</v>
      </c>
      <c r="M39" s="20">
        <f t="shared" si="24"/>
        <v>0.001</v>
      </c>
      <c r="N39" s="20">
        <f t="shared" si="25"/>
        <v>0</v>
      </c>
      <c r="O39" s="20">
        <f t="shared" si="26"/>
        <v>0.01</v>
      </c>
      <c r="P39" s="20">
        <f t="shared" si="27"/>
        <v>0.5</v>
      </c>
      <c r="Q39" s="20">
        <f t="shared" si="28"/>
        <v>0.01</v>
      </c>
      <c r="R39" s="20">
        <f t="shared" si="29"/>
        <v>1.55</v>
      </c>
      <c r="S39" s="20">
        <f t="shared" si="30"/>
        <v>0.7</v>
      </c>
      <c r="T39" s="20">
        <f t="shared" si="31"/>
        <v>0.04</v>
      </c>
      <c r="U39" s="20">
        <f t="shared" si="32"/>
        <v>4.2</v>
      </c>
    </row>
    <row r="40" spans="1:21" ht="17.25" customHeight="1">
      <c r="A40" s="117"/>
      <c r="B40" s="97"/>
      <c r="C40" s="98"/>
      <c r="D40" s="28">
        <v>3</v>
      </c>
      <c r="E40" s="24">
        <v>35</v>
      </c>
      <c r="F40" s="14" t="str">
        <f t="shared" si="17"/>
        <v>Масло раст.</v>
      </c>
      <c r="G40" s="20">
        <f t="shared" si="18"/>
        <v>0</v>
      </c>
      <c r="H40" s="20">
        <f t="shared" si="19"/>
        <v>2.9970000000000003</v>
      </c>
      <c r="I40" s="20">
        <f t="shared" si="20"/>
        <v>0</v>
      </c>
      <c r="J40" s="20">
        <f t="shared" si="21"/>
        <v>26.97</v>
      </c>
      <c r="K40" s="20">
        <f t="shared" si="22"/>
        <v>0</v>
      </c>
      <c r="L40" s="20">
        <f t="shared" si="23"/>
        <v>0</v>
      </c>
      <c r="M40" s="20">
        <f t="shared" si="24"/>
        <v>0</v>
      </c>
      <c r="N40" s="20">
        <f t="shared" si="25"/>
        <v>0</v>
      </c>
      <c r="O40" s="20">
        <f t="shared" si="26"/>
        <v>0</v>
      </c>
      <c r="P40" s="20">
        <f t="shared" si="27"/>
        <v>0</v>
      </c>
      <c r="Q40" s="20">
        <f t="shared" si="28"/>
        <v>0</v>
      </c>
      <c r="R40" s="20">
        <f t="shared" si="29"/>
        <v>0</v>
      </c>
      <c r="S40" s="20">
        <f t="shared" si="30"/>
        <v>0</v>
      </c>
      <c r="T40" s="20">
        <f t="shared" si="31"/>
        <v>0</v>
      </c>
      <c r="U40" s="20">
        <f t="shared" si="32"/>
        <v>3</v>
      </c>
    </row>
    <row r="41" spans="1:21" ht="15">
      <c r="A41" s="117"/>
      <c r="B41" s="101"/>
      <c r="C41" s="102"/>
      <c r="D41" s="28">
        <v>0</v>
      </c>
      <c r="E41" s="24">
        <v>0</v>
      </c>
      <c r="F41" s="14">
        <f t="shared" si="17"/>
        <v>0</v>
      </c>
      <c r="G41" s="20">
        <f t="shared" si="18"/>
        <v>0</v>
      </c>
      <c r="H41" s="20">
        <f t="shared" si="19"/>
        <v>0</v>
      </c>
      <c r="I41" s="20">
        <f t="shared" si="20"/>
        <v>0</v>
      </c>
      <c r="J41" s="20">
        <f t="shared" si="21"/>
        <v>0</v>
      </c>
      <c r="K41" s="20">
        <f t="shared" si="22"/>
        <v>0</v>
      </c>
      <c r="L41" s="20">
        <f t="shared" si="23"/>
        <v>0</v>
      </c>
      <c r="M41" s="20">
        <f t="shared" si="24"/>
        <v>0</v>
      </c>
      <c r="N41" s="20">
        <f t="shared" si="25"/>
        <v>0</v>
      </c>
      <c r="O41" s="20">
        <f t="shared" si="26"/>
        <v>0</v>
      </c>
      <c r="P41" s="20">
        <f t="shared" si="27"/>
        <v>0</v>
      </c>
      <c r="Q41" s="20">
        <f t="shared" si="28"/>
        <v>0</v>
      </c>
      <c r="R41" s="20">
        <f t="shared" si="29"/>
        <v>0</v>
      </c>
      <c r="S41" s="20">
        <f t="shared" si="30"/>
        <v>0</v>
      </c>
      <c r="T41" s="20">
        <f t="shared" si="31"/>
        <v>0</v>
      </c>
      <c r="U41" s="20">
        <f t="shared" si="32"/>
        <v>0</v>
      </c>
    </row>
    <row r="42" spans="1:21" ht="15">
      <c r="A42" s="117"/>
      <c r="B42" s="50"/>
      <c r="C42" s="64"/>
      <c r="D42" s="28">
        <v>60</v>
      </c>
      <c r="E42" s="24">
        <v>16</v>
      </c>
      <c r="F42" s="14" t="str">
        <f t="shared" si="17"/>
        <v>Картофель</v>
      </c>
      <c r="G42" s="20">
        <f t="shared" si="18"/>
        <v>1.2</v>
      </c>
      <c r="H42" s="20">
        <f t="shared" si="19"/>
        <v>0.06</v>
      </c>
      <c r="I42" s="20">
        <f t="shared" si="20"/>
        <v>23.64</v>
      </c>
      <c r="J42" s="20">
        <f t="shared" si="21"/>
        <v>49.8</v>
      </c>
      <c r="K42" s="20">
        <f t="shared" si="22"/>
        <v>0.012</v>
      </c>
      <c r="L42" s="20">
        <f t="shared" si="23"/>
        <v>0.072</v>
      </c>
      <c r="M42" s="20">
        <f t="shared" si="24"/>
        <v>0.03</v>
      </c>
      <c r="N42" s="20">
        <f t="shared" si="25"/>
        <v>0.132</v>
      </c>
      <c r="O42" s="20">
        <f t="shared" si="26"/>
        <v>0.54</v>
      </c>
      <c r="P42" s="20">
        <f t="shared" si="27"/>
        <v>12</v>
      </c>
      <c r="Q42" s="20">
        <f t="shared" si="28"/>
        <v>0.06</v>
      </c>
      <c r="R42" s="20">
        <f t="shared" si="29"/>
        <v>6</v>
      </c>
      <c r="S42" s="20">
        <f t="shared" si="30"/>
        <v>13.8</v>
      </c>
      <c r="T42" s="20">
        <f t="shared" si="31"/>
        <v>0.54</v>
      </c>
      <c r="U42" s="20">
        <f t="shared" si="32"/>
        <v>45</v>
      </c>
    </row>
    <row r="43" spans="1:21" ht="15">
      <c r="A43" s="117"/>
      <c r="B43" s="50"/>
      <c r="C43" s="64"/>
      <c r="D43" s="28">
        <v>30</v>
      </c>
      <c r="E43" s="24">
        <v>27</v>
      </c>
      <c r="F43" s="14" t="str">
        <f t="shared" si="17"/>
        <v>Кура</v>
      </c>
      <c r="G43" s="20">
        <f t="shared" si="18"/>
        <v>6.24</v>
      </c>
      <c r="H43" s="20">
        <f t="shared" si="19"/>
        <v>2.64</v>
      </c>
      <c r="I43" s="20">
        <f t="shared" si="20"/>
        <v>0.21</v>
      </c>
      <c r="J43" s="20">
        <f t="shared" si="21"/>
        <v>49.5</v>
      </c>
      <c r="K43" s="20">
        <f t="shared" si="22"/>
        <v>0.021</v>
      </c>
      <c r="L43" s="20">
        <f t="shared" si="23"/>
        <v>0.021</v>
      </c>
      <c r="M43" s="20">
        <f t="shared" si="24"/>
        <v>0.045</v>
      </c>
      <c r="N43" s="20">
        <f t="shared" si="25"/>
        <v>0.03</v>
      </c>
      <c r="O43" s="20">
        <f t="shared" si="26"/>
        <v>1.11</v>
      </c>
      <c r="P43" s="20">
        <f t="shared" si="27"/>
        <v>0</v>
      </c>
      <c r="Q43" s="20">
        <f t="shared" si="28"/>
        <v>0.06</v>
      </c>
      <c r="R43" s="20">
        <f t="shared" si="29"/>
        <v>4.8</v>
      </c>
      <c r="S43" s="20">
        <f t="shared" si="30"/>
        <v>8.1</v>
      </c>
      <c r="T43" s="20">
        <f t="shared" si="31"/>
        <v>0.9</v>
      </c>
      <c r="U43" s="20">
        <f t="shared" si="32"/>
        <v>18.3</v>
      </c>
    </row>
    <row r="44" spans="1:21" ht="15">
      <c r="A44" s="117"/>
      <c r="B44" s="97" t="s">
        <v>139</v>
      </c>
      <c r="C44" s="98"/>
      <c r="D44" s="28">
        <v>8</v>
      </c>
      <c r="E44" s="24">
        <v>4</v>
      </c>
      <c r="F44" s="14" t="str">
        <f t="shared" si="17"/>
        <v>Вермишель</v>
      </c>
      <c r="G44" s="20">
        <f t="shared" si="18"/>
        <v>0.856</v>
      </c>
      <c r="H44" s="20">
        <f t="shared" si="19"/>
        <v>0.10400000000000001</v>
      </c>
      <c r="I44" s="20">
        <f t="shared" si="20"/>
        <v>6.08</v>
      </c>
      <c r="J44" s="20">
        <f t="shared" si="21"/>
        <v>26.64</v>
      </c>
      <c r="K44" s="20">
        <f t="shared" si="22"/>
        <v>0</v>
      </c>
      <c r="L44" s="20">
        <f t="shared" si="23"/>
        <v>0.02</v>
      </c>
      <c r="M44" s="20">
        <f t="shared" si="24"/>
        <v>0.0096</v>
      </c>
      <c r="N44" s="20">
        <f t="shared" si="25"/>
        <v>0</v>
      </c>
      <c r="O44" s="20">
        <f t="shared" si="26"/>
        <v>0.1776</v>
      </c>
      <c r="P44" s="20">
        <f t="shared" si="27"/>
        <v>0</v>
      </c>
      <c r="Q44" s="20">
        <f t="shared" si="28"/>
        <v>0</v>
      </c>
      <c r="R44" s="20">
        <f t="shared" si="29"/>
        <v>1.92</v>
      </c>
      <c r="S44" s="20">
        <f t="shared" si="30"/>
        <v>3.6</v>
      </c>
      <c r="T44" s="20">
        <f t="shared" si="31"/>
        <v>0.168</v>
      </c>
      <c r="U44" s="20">
        <f t="shared" si="32"/>
        <v>8</v>
      </c>
    </row>
    <row r="45" spans="1:21" ht="15">
      <c r="A45" s="117"/>
      <c r="B45" s="97"/>
      <c r="C45" s="98"/>
      <c r="D45" s="28">
        <v>8</v>
      </c>
      <c r="E45" s="24">
        <v>39</v>
      </c>
      <c r="F45" s="14" t="str">
        <f t="shared" si="17"/>
        <v>Морковь</v>
      </c>
      <c r="G45" s="20">
        <f t="shared" si="18"/>
        <v>0.10400000000000001</v>
      </c>
      <c r="H45" s="20">
        <f t="shared" si="19"/>
        <v>0.008</v>
      </c>
      <c r="I45" s="20">
        <f t="shared" si="20"/>
        <v>1.056</v>
      </c>
      <c r="J45" s="20">
        <f t="shared" si="21"/>
        <v>2.64</v>
      </c>
      <c r="K45" s="20">
        <f t="shared" si="22"/>
        <v>0.72</v>
      </c>
      <c r="L45" s="20">
        <f t="shared" si="23"/>
        <v>0.0048</v>
      </c>
      <c r="M45" s="20">
        <f t="shared" si="24"/>
        <v>0.005600000000000001</v>
      </c>
      <c r="N45" s="20">
        <f t="shared" si="25"/>
        <v>0.07200000000000001</v>
      </c>
      <c r="O45" s="20">
        <f t="shared" si="26"/>
        <v>0.08</v>
      </c>
      <c r="P45" s="20">
        <f t="shared" si="27"/>
        <v>0.4</v>
      </c>
      <c r="Q45" s="20">
        <f t="shared" si="28"/>
        <v>0.0504</v>
      </c>
      <c r="R45" s="20">
        <f t="shared" si="29"/>
        <v>4.08</v>
      </c>
      <c r="S45" s="20">
        <f t="shared" si="30"/>
        <v>3.04</v>
      </c>
      <c r="T45" s="20">
        <f t="shared" si="31"/>
        <v>0.096</v>
      </c>
      <c r="U45" s="20">
        <f t="shared" si="32"/>
        <v>6.4</v>
      </c>
    </row>
    <row r="46" spans="1:21" ht="15">
      <c r="A46" s="117"/>
      <c r="B46" s="97"/>
      <c r="C46" s="98"/>
      <c r="D46" s="28">
        <v>8</v>
      </c>
      <c r="E46" s="24">
        <v>31</v>
      </c>
      <c r="F46" s="14" t="str">
        <f t="shared" si="17"/>
        <v>Лук репчатый</v>
      </c>
      <c r="G46" s="20">
        <f t="shared" si="18"/>
        <v>0.136</v>
      </c>
      <c r="H46" s="20">
        <f t="shared" si="19"/>
        <v>0</v>
      </c>
      <c r="I46" s="20">
        <f t="shared" si="20"/>
        <v>1.48</v>
      </c>
      <c r="J46" s="20">
        <f t="shared" si="21"/>
        <v>3.44</v>
      </c>
      <c r="K46" s="20">
        <f t="shared" si="22"/>
        <v>0</v>
      </c>
      <c r="L46" s="20">
        <f t="shared" si="23"/>
        <v>0.004</v>
      </c>
      <c r="M46" s="20">
        <f t="shared" si="24"/>
        <v>0.0016</v>
      </c>
      <c r="N46" s="20">
        <f t="shared" si="25"/>
        <v>0</v>
      </c>
      <c r="O46" s="20">
        <f t="shared" si="26"/>
        <v>0.016</v>
      </c>
      <c r="P46" s="20">
        <f t="shared" si="27"/>
        <v>0.8</v>
      </c>
      <c r="Q46" s="20">
        <f t="shared" si="28"/>
        <v>0.016</v>
      </c>
      <c r="R46" s="20">
        <f t="shared" si="29"/>
        <v>2.48</v>
      </c>
      <c r="S46" s="20">
        <f t="shared" si="30"/>
        <v>1.12</v>
      </c>
      <c r="T46" s="20">
        <f t="shared" si="31"/>
        <v>0.064</v>
      </c>
      <c r="U46" s="20">
        <f t="shared" si="32"/>
        <v>6.72</v>
      </c>
    </row>
    <row r="47" spans="1:21" ht="15">
      <c r="A47" s="117"/>
      <c r="B47" s="103" t="s">
        <v>141</v>
      </c>
      <c r="C47" s="104"/>
      <c r="D47" s="28">
        <v>3</v>
      </c>
      <c r="E47" s="24">
        <v>36</v>
      </c>
      <c r="F47" s="14" t="str">
        <f t="shared" si="17"/>
        <v>масло сливочное</v>
      </c>
      <c r="G47" s="20">
        <f t="shared" si="18"/>
        <v>0.018</v>
      </c>
      <c r="H47" s="20">
        <f t="shared" si="19"/>
        <v>2.475</v>
      </c>
      <c r="I47" s="20">
        <f t="shared" si="20"/>
        <v>0.027000000000000003</v>
      </c>
      <c r="J47" s="20">
        <f t="shared" si="21"/>
        <v>22.44</v>
      </c>
      <c r="K47" s="20">
        <f t="shared" si="22"/>
        <v>0.0252</v>
      </c>
      <c r="L47" s="20">
        <f t="shared" si="23"/>
        <v>0</v>
      </c>
      <c r="M47" s="20">
        <f t="shared" si="24"/>
        <v>0.0003</v>
      </c>
      <c r="N47" s="20">
        <f t="shared" si="25"/>
        <v>0</v>
      </c>
      <c r="O47" s="20">
        <f t="shared" si="26"/>
        <v>0.0030000000000000005</v>
      </c>
      <c r="P47" s="20">
        <f t="shared" si="27"/>
        <v>0</v>
      </c>
      <c r="Q47" s="20">
        <f t="shared" si="28"/>
        <v>0</v>
      </c>
      <c r="R47" s="20">
        <f t="shared" si="29"/>
        <v>0.66</v>
      </c>
      <c r="S47" s="20">
        <f t="shared" si="30"/>
        <v>0.09</v>
      </c>
      <c r="T47" s="20">
        <f t="shared" si="31"/>
        <v>0.006000000000000001</v>
      </c>
      <c r="U47" s="20">
        <f t="shared" si="32"/>
        <v>3</v>
      </c>
    </row>
    <row r="48" spans="1:21" ht="15">
      <c r="A48" s="117"/>
      <c r="C48" s="60"/>
      <c r="D48" s="28">
        <v>150</v>
      </c>
      <c r="E48" s="24">
        <v>5</v>
      </c>
      <c r="F48" s="14" t="str">
        <f t="shared" si="17"/>
        <v>Вода</v>
      </c>
      <c r="G48" s="20">
        <f t="shared" si="18"/>
        <v>0</v>
      </c>
      <c r="H48" s="20">
        <f t="shared" si="19"/>
        <v>0</v>
      </c>
      <c r="I48" s="20">
        <f t="shared" si="20"/>
        <v>0</v>
      </c>
      <c r="J48" s="20">
        <f t="shared" si="21"/>
        <v>0</v>
      </c>
      <c r="K48" s="20">
        <f t="shared" si="22"/>
        <v>0</v>
      </c>
      <c r="L48" s="20">
        <f t="shared" si="23"/>
        <v>0</v>
      </c>
      <c r="M48" s="20">
        <f t="shared" si="24"/>
        <v>0</v>
      </c>
      <c r="N48" s="20">
        <f t="shared" si="25"/>
        <v>0</v>
      </c>
      <c r="O48" s="20">
        <f t="shared" si="26"/>
        <v>0</v>
      </c>
      <c r="P48" s="20">
        <f t="shared" si="27"/>
        <v>0</v>
      </c>
      <c r="Q48" s="20">
        <f t="shared" si="28"/>
        <v>0</v>
      </c>
      <c r="R48" s="20">
        <f t="shared" si="29"/>
        <v>0</v>
      </c>
      <c r="S48" s="20">
        <f t="shared" si="30"/>
        <v>0</v>
      </c>
      <c r="T48" s="20">
        <f t="shared" si="31"/>
        <v>0</v>
      </c>
      <c r="U48" s="20">
        <f t="shared" si="32"/>
        <v>150</v>
      </c>
    </row>
    <row r="49" spans="1:21" ht="15">
      <c r="A49" s="117"/>
      <c r="B49" s="62"/>
      <c r="C49" s="63"/>
      <c r="D49" s="28">
        <v>0.25</v>
      </c>
      <c r="E49" s="24">
        <v>64</v>
      </c>
      <c r="F49" s="14" t="str">
        <f t="shared" si="17"/>
        <v>соль пищевая</v>
      </c>
      <c r="G49" s="20">
        <f t="shared" si="18"/>
        <v>0</v>
      </c>
      <c r="H49" s="20">
        <f t="shared" si="19"/>
        <v>0</v>
      </c>
      <c r="I49" s="20">
        <f t="shared" si="20"/>
        <v>0</v>
      </c>
      <c r="J49" s="20">
        <f t="shared" si="21"/>
        <v>0</v>
      </c>
      <c r="K49" s="20">
        <f t="shared" si="22"/>
        <v>0</v>
      </c>
      <c r="L49" s="20">
        <f t="shared" si="23"/>
        <v>0</v>
      </c>
      <c r="M49" s="20">
        <f t="shared" si="24"/>
        <v>0</v>
      </c>
      <c r="N49" s="20">
        <f t="shared" si="25"/>
        <v>0</v>
      </c>
      <c r="O49" s="20">
        <f t="shared" si="26"/>
        <v>0</v>
      </c>
      <c r="P49" s="20">
        <f t="shared" si="27"/>
        <v>0</v>
      </c>
      <c r="Q49" s="20">
        <f t="shared" si="28"/>
        <v>0</v>
      </c>
      <c r="R49" s="20">
        <f t="shared" si="29"/>
        <v>1.2125</v>
      </c>
      <c r="S49" s="20">
        <f t="shared" si="30"/>
        <v>0.2425</v>
      </c>
      <c r="T49" s="20">
        <f t="shared" si="31"/>
        <v>0.025</v>
      </c>
      <c r="U49" s="20">
        <f t="shared" si="32"/>
        <v>0.25</v>
      </c>
    </row>
    <row r="50" spans="1:21" ht="15">
      <c r="A50" s="117"/>
      <c r="B50" s="66"/>
      <c r="C50" s="60"/>
      <c r="D50" s="28"/>
      <c r="E50" s="24"/>
      <c r="F50" s="14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5">
      <c r="A51" s="117"/>
      <c r="B51" s="38"/>
      <c r="C51" s="31"/>
      <c r="D51" s="28">
        <v>79</v>
      </c>
      <c r="E51" s="24">
        <v>27</v>
      </c>
      <c r="F51" s="14" t="str">
        <f t="shared" si="17"/>
        <v>Кура</v>
      </c>
      <c r="G51" s="20">
        <f t="shared" si="18"/>
        <v>16.432000000000002</v>
      </c>
      <c r="H51" s="20">
        <f t="shared" si="19"/>
        <v>6.952000000000001</v>
      </c>
      <c r="I51" s="20">
        <f t="shared" si="20"/>
        <v>0.5529999999999999</v>
      </c>
      <c r="J51" s="20">
        <f t="shared" si="21"/>
        <v>130.35</v>
      </c>
      <c r="K51" s="20">
        <f t="shared" si="22"/>
        <v>0.0553</v>
      </c>
      <c r="L51" s="20">
        <f t="shared" si="23"/>
        <v>0.0553</v>
      </c>
      <c r="M51" s="20">
        <f t="shared" si="24"/>
        <v>0.1185</v>
      </c>
      <c r="N51" s="20">
        <f t="shared" si="25"/>
        <v>0.079</v>
      </c>
      <c r="O51" s="20">
        <f t="shared" si="26"/>
        <v>2.923</v>
      </c>
      <c r="P51" s="20">
        <f t="shared" si="27"/>
        <v>0</v>
      </c>
      <c r="Q51" s="20">
        <f t="shared" si="28"/>
        <v>0.158</v>
      </c>
      <c r="R51" s="20">
        <f t="shared" si="29"/>
        <v>12.64</v>
      </c>
      <c r="S51" s="20">
        <f t="shared" si="30"/>
        <v>21.33</v>
      </c>
      <c r="T51" s="20">
        <f t="shared" si="31"/>
        <v>2.37</v>
      </c>
      <c r="U51" s="20">
        <f t="shared" si="32"/>
        <v>48.19</v>
      </c>
    </row>
    <row r="52" spans="1:21" ht="15" customHeight="1">
      <c r="A52" s="117"/>
      <c r="B52" s="111" t="s">
        <v>140</v>
      </c>
      <c r="C52" s="104"/>
      <c r="D52" s="28">
        <v>15</v>
      </c>
      <c r="E52" s="24">
        <v>79</v>
      </c>
      <c r="F52" s="14" t="str">
        <f t="shared" si="17"/>
        <v>Хлеб пшеничный</v>
      </c>
      <c r="G52" s="20">
        <f t="shared" si="18"/>
        <v>1.215</v>
      </c>
      <c r="H52" s="20">
        <f t="shared" si="19"/>
        <v>0.18</v>
      </c>
      <c r="I52" s="20">
        <f t="shared" si="20"/>
        <v>6.3</v>
      </c>
      <c r="J52" s="20">
        <f t="shared" si="21"/>
        <v>30.45</v>
      </c>
      <c r="K52" s="20">
        <f t="shared" si="22"/>
        <v>0</v>
      </c>
      <c r="L52" s="20">
        <f t="shared" si="23"/>
        <v>0.0315</v>
      </c>
      <c r="M52" s="20">
        <f t="shared" si="24"/>
        <v>0.018</v>
      </c>
      <c r="N52" s="20">
        <f t="shared" si="25"/>
        <v>0</v>
      </c>
      <c r="O52" s="20">
        <f t="shared" si="26"/>
        <v>0.4215</v>
      </c>
      <c r="P52" s="20">
        <f t="shared" si="27"/>
        <v>0</v>
      </c>
      <c r="Q52" s="20">
        <f t="shared" si="28"/>
        <v>0</v>
      </c>
      <c r="R52" s="20">
        <f t="shared" si="29"/>
        <v>5.55</v>
      </c>
      <c r="S52" s="20">
        <f t="shared" si="30"/>
        <v>9.75</v>
      </c>
      <c r="T52" s="20">
        <f t="shared" si="31"/>
        <v>0.42</v>
      </c>
      <c r="U52" s="20">
        <f t="shared" si="32"/>
        <v>15</v>
      </c>
    </row>
    <row r="53" spans="1:21" ht="15">
      <c r="A53" s="117"/>
      <c r="B53" s="111"/>
      <c r="C53" s="104"/>
      <c r="D53" s="28">
        <v>15</v>
      </c>
      <c r="E53" s="24">
        <v>37</v>
      </c>
      <c r="F53" s="14" t="str">
        <f t="shared" si="17"/>
        <v>молоко пастериз.</v>
      </c>
      <c r="G53" s="20">
        <f t="shared" si="18"/>
        <v>0.42</v>
      </c>
      <c r="H53" s="20">
        <f t="shared" si="19"/>
        <v>0.48</v>
      </c>
      <c r="I53" s="20">
        <f t="shared" si="20"/>
        <v>0.705</v>
      </c>
      <c r="J53" s="20">
        <f t="shared" si="21"/>
        <v>8.7</v>
      </c>
      <c r="K53" s="20">
        <f t="shared" si="22"/>
        <v>0.0045</v>
      </c>
      <c r="L53" s="20">
        <f t="shared" si="23"/>
        <v>0.0045</v>
      </c>
      <c r="M53" s="20">
        <f t="shared" si="24"/>
        <v>0.019500000000000003</v>
      </c>
      <c r="N53" s="20">
        <f t="shared" si="25"/>
        <v>0</v>
      </c>
      <c r="O53" s="20">
        <f t="shared" si="26"/>
        <v>0.015</v>
      </c>
      <c r="P53" s="20">
        <f t="shared" si="27"/>
        <v>0.15</v>
      </c>
      <c r="Q53" s="20">
        <f t="shared" si="28"/>
        <v>0</v>
      </c>
      <c r="R53" s="20">
        <f t="shared" si="29"/>
        <v>18.15</v>
      </c>
      <c r="S53" s="20">
        <f t="shared" si="30"/>
        <v>2.1</v>
      </c>
      <c r="T53" s="20">
        <f t="shared" si="31"/>
        <v>0.015</v>
      </c>
      <c r="U53" s="20">
        <f t="shared" si="32"/>
        <v>15</v>
      </c>
    </row>
    <row r="54" spans="1:21" ht="15">
      <c r="A54" s="117"/>
      <c r="B54" s="103" t="s">
        <v>132</v>
      </c>
      <c r="C54" s="104"/>
      <c r="D54" s="28">
        <v>8</v>
      </c>
      <c r="E54" s="24">
        <v>66</v>
      </c>
      <c r="F54" s="14" t="str">
        <f t="shared" si="17"/>
        <v>сухари панир.</v>
      </c>
      <c r="G54" s="20">
        <f t="shared" si="18"/>
        <v>0.96</v>
      </c>
      <c r="H54" s="20">
        <f t="shared" si="19"/>
        <v>0.14400000000000002</v>
      </c>
      <c r="I54" s="20">
        <f t="shared" si="20"/>
        <v>5.4639999999999995</v>
      </c>
      <c r="J54" s="20">
        <f t="shared" si="21"/>
        <v>26.08</v>
      </c>
      <c r="K54" s="20">
        <f t="shared" si="22"/>
        <v>0</v>
      </c>
      <c r="L54" s="20">
        <f t="shared" si="23"/>
        <v>0.0032</v>
      </c>
      <c r="M54" s="20">
        <f t="shared" si="24"/>
        <v>0.0032</v>
      </c>
      <c r="N54" s="20">
        <f t="shared" si="25"/>
        <v>0</v>
      </c>
      <c r="O54" s="20">
        <f t="shared" si="26"/>
        <v>0.032</v>
      </c>
      <c r="P54" s="20">
        <f t="shared" si="27"/>
        <v>0</v>
      </c>
      <c r="Q54" s="20">
        <f t="shared" si="28"/>
        <v>0</v>
      </c>
      <c r="R54" s="20">
        <f t="shared" si="29"/>
        <v>0.8</v>
      </c>
      <c r="S54" s="20">
        <f t="shared" si="30"/>
        <v>0.16</v>
      </c>
      <c r="T54" s="20">
        <f t="shared" si="31"/>
        <v>0.048</v>
      </c>
      <c r="U54" s="20">
        <f t="shared" si="32"/>
        <v>8</v>
      </c>
    </row>
    <row r="55" spans="1:21" ht="15">
      <c r="A55" s="117"/>
      <c r="B55" s="38"/>
      <c r="C55" s="31"/>
      <c r="D55" s="28">
        <v>3</v>
      </c>
      <c r="E55" s="24">
        <v>36</v>
      </c>
      <c r="F55" s="14" t="str">
        <f>VLOOKUP($E55,Продукты_1,2,FALSE)</f>
        <v>масло сливочное</v>
      </c>
      <c r="G55" s="20">
        <f>VLOOKUP($E55,Продукты_1,3,FALSE)*$D55/100</f>
        <v>0.018</v>
      </c>
      <c r="H55" s="20">
        <f>VLOOKUP($E55,Продукты_1,4,FALSE)*$D55/100</f>
        <v>2.475</v>
      </c>
      <c r="I55" s="20">
        <f>VLOOKUP($E55,Продукты_1,5,FALSE)*$D55/100</f>
        <v>0.027000000000000003</v>
      </c>
      <c r="J55" s="20">
        <f>VLOOKUP($E55,Продукты_1,6,FALSE)*$D55/100</f>
        <v>22.44</v>
      </c>
      <c r="K55" s="20">
        <f>VLOOKUP($E55,Продукты_1,7,FALSE)*$D55/100</f>
        <v>0.0252</v>
      </c>
      <c r="L55" s="20">
        <f>VLOOKUP($E55,Продукты_1,8,FALSE)*$D55/100</f>
        <v>0</v>
      </c>
      <c r="M55" s="20">
        <f>VLOOKUP($E55,Продукты_1,9,FALSE)*$D55/100</f>
        <v>0.0003</v>
      </c>
      <c r="N55" s="20">
        <f>VLOOKUP($E55,Продукты_1,10,FALSE)*$D55/100</f>
        <v>0</v>
      </c>
      <c r="O55" s="20">
        <f>VLOOKUP($E55,Продукты_1,11,FALSE)*$D55/100</f>
        <v>0.0030000000000000005</v>
      </c>
      <c r="P55" s="20">
        <f>VLOOKUP($E55,Продукты_1,12,FALSE)*$D55/100</f>
        <v>0</v>
      </c>
      <c r="Q55" s="20">
        <f>VLOOKUP($E55,Продукты_1,13,FALSE)*$D55/100</f>
        <v>0</v>
      </c>
      <c r="R55" s="20">
        <f>VLOOKUP($E55,Продукты_1,14,FALSE)*$D55/100</f>
        <v>0.66</v>
      </c>
      <c r="S55" s="20">
        <f>VLOOKUP($E55,Продукты_1,15,FALSE)*$D55/100</f>
        <v>0.09</v>
      </c>
      <c r="T55" s="20">
        <f>VLOOKUP($E55,Продукты_1,16,FALSE)*$D55/100</f>
        <v>0.006000000000000001</v>
      </c>
      <c r="U55" s="20">
        <f>VLOOKUP($E55,Продукты_1,18,FALSE)*$D55/100</f>
        <v>3</v>
      </c>
    </row>
    <row r="56" spans="1:21" ht="15">
      <c r="A56" s="117"/>
      <c r="B56" s="38"/>
      <c r="C56" s="31"/>
      <c r="D56" s="28">
        <v>5</v>
      </c>
      <c r="E56" s="24">
        <v>87</v>
      </c>
      <c r="F56" s="14" t="str">
        <f>VLOOKUP($E56,Продукты_1,2,FALSE)</f>
        <v>Яйцо куриное</v>
      </c>
      <c r="G56" s="20">
        <f>VLOOKUP($E56,Продукты_1,3,FALSE)*$D56/100</f>
        <v>0.635</v>
      </c>
      <c r="H56" s="20">
        <f>VLOOKUP($E56,Продукты_1,4,FALSE)*$D56/100</f>
        <v>0.575</v>
      </c>
      <c r="I56" s="20">
        <f>VLOOKUP($E56,Продукты_1,5,FALSE)*$D56/100</f>
        <v>0.035</v>
      </c>
      <c r="J56" s="20">
        <f>VLOOKUP($E56,Продукты_1,6,FALSE)*$D56/100</f>
        <v>7.85</v>
      </c>
      <c r="K56" s="20">
        <f>VLOOKUP($E56,Продукты_1,7,FALSE)*$D56/100</f>
        <v>0.0175</v>
      </c>
      <c r="L56" s="20">
        <f>VLOOKUP($E56,Продукты_1,8,FALSE)*$D56/100</f>
        <v>0.0035000000000000005</v>
      </c>
      <c r="M56" s="20">
        <f>VLOOKUP($E56,Продукты_1,9,FALSE)*$D56/100</f>
        <v>0.022000000000000002</v>
      </c>
      <c r="N56" s="20">
        <f>VLOOKUP($E56,Продукты_1,10,FALSE)*$D56/100</f>
        <v>0.005</v>
      </c>
      <c r="O56" s="20">
        <f>VLOOKUP($E56,Продукты_1,11,FALSE)*$D56/100</f>
        <v>0.0095</v>
      </c>
      <c r="P56" s="20">
        <f>VLOOKUP($E56,Продукты_1,12,FALSE)*$D56/100</f>
        <v>0</v>
      </c>
      <c r="Q56" s="20">
        <f>VLOOKUP($E56,Продукты_1,13,FALSE)*$D56/100</f>
        <v>0.1</v>
      </c>
      <c r="R56" s="20">
        <f>VLOOKUP($E56,Продукты_1,14,FALSE)*$D56/100</f>
        <v>2.75</v>
      </c>
      <c r="S56" s="20">
        <f>VLOOKUP($E56,Продукты_1,15,FALSE)*$D56/100</f>
        <v>2.7</v>
      </c>
      <c r="T56" s="20">
        <f>VLOOKUP($E56,Продукты_1,16,FALSE)*$D56/100</f>
        <v>0.135</v>
      </c>
      <c r="U56" s="20">
        <f>VLOOKUP($E56,Продукты_1,18,FALSE)*$D56/100</f>
        <v>4.35</v>
      </c>
    </row>
    <row r="57" spans="1:21" ht="15">
      <c r="A57" s="117"/>
      <c r="B57" s="41"/>
      <c r="C57" s="42"/>
      <c r="D57" s="28">
        <v>0.25</v>
      </c>
      <c r="E57" s="24">
        <v>64</v>
      </c>
      <c r="F57" s="14" t="str">
        <f t="shared" si="17"/>
        <v>соль пищевая</v>
      </c>
      <c r="G57" s="20">
        <f t="shared" si="18"/>
        <v>0</v>
      </c>
      <c r="H57" s="20">
        <f t="shared" si="19"/>
        <v>0</v>
      </c>
      <c r="I57" s="20">
        <f t="shared" si="20"/>
        <v>0</v>
      </c>
      <c r="J57" s="20">
        <f t="shared" si="21"/>
        <v>0</v>
      </c>
      <c r="K57" s="20">
        <f t="shared" si="22"/>
        <v>0</v>
      </c>
      <c r="L57" s="20">
        <f t="shared" si="23"/>
        <v>0</v>
      </c>
      <c r="M57" s="20">
        <f t="shared" si="24"/>
        <v>0</v>
      </c>
      <c r="N57" s="20">
        <f t="shared" si="25"/>
        <v>0</v>
      </c>
      <c r="O57" s="20">
        <f t="shared" si="26"/>
        <v>0</v>
      </c>
      <c r="P57" s="20">
        <f t="shared" si="27"/>
        <v>0</v>
      </c>
      <c r="Q57" s="20">
        <f t="shared" si="28"/>
        <v>0</v>
      </c>
      <c r="R57" s="20">
        <f t="shared" si="29"/>
        <v>1.2125</v>
      </c>
      <c r="S57" s="20">
        <f t="shared" si="30"/>
        <v>0.2425</v>
      </c>
      <c r="T57" s="20">
        <f t="shared" si="31"/>
        <v>0.025</v>
      </c>
      <c r="U57" s="20">
        <f t="shared" si="32"/>
        <v>0.25</v>
      </c>
    </row>
    <row r="58" spans="1:21" ht="15">
      <c r="A58" s="117"/>
      <c r="B58" s="38"/>
      <c r="C58" s="31"/>
      <c r="D58" s="28"/>
      <c r="E58" s="24"/>
      <c r="F58" s="14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5">
      <c r="A59" s="117"/>
      <c r="B59" s="112" t="s">
        <v>137</v>
      </c>
      <c r="C59" s="113"/>
      <c r="D59" s="28">
        <v>5</v>
      </c>
      <c r="E59" s="24">
        <v>40</v>
      </c>
      <c r="F59" s="14" t="str">
        <f t="shared" si="17"/>
        <v>мука пшеничная</v>
      </c>
      <c r="G59" s="20">
        <f t="shared" si="18"/>
        <v>0.5</v>
      </c>
      <c r="H59" s="20">
        <f t="shared" si="19"/>
        <v>0.045</v>
      </c>
      <c r="I59" s="20">
        <f t="shared" si="20"/>
        <v>3.8</v>
      </c>
      <c r="J59" s="20">
        <f t="shared" si="21"/>
        <v>16.35</v>
      </c>
      <c r="K59" s="20">
        <f t="shared" si="22"/>
        <v>0</v>
      </c>
      <c r="L59" s="20">
        <f t="shared" si="23"/>
        <v>0.0085</v>
      </c>
      <c r="M59" s="20">
        <f t="shared" si="24"/>
        <v>0.004</v>
      </c>
      <c r="N59" s="20">
        <f t="shared" si="25"/>
        <v>0.014000000000000002</v>
      </c>
      <c r="O59" s="20">
        <f t="shared" si="26"/>
        <v>0.06</v>
      </c>
      <c r="P59" s="20">
        <f t="shared" si="27"/>
        <v>0</v>
      </c>
      <c r="Q59" s="20">
        <f t="shared" si="28"/>
        <v>0.1285</v>
      </c>
      <c r="R59" s="20">
        <f t="shared" si="29"/>
        <v>0.9</v>
      </c>
      <c r="S59" s="20">
        <f t="shared" si="30"/>
        <v>0.8</v>
      </c>
      <c r="T59" s="20">
        <f t="shared" si="31"/>
        <v>0.06</v>
      </c>
      <c r="U59" s="20">
        <f t="shared" si="32"/>
        <v>5</v>
      </c>
    </row>
    <row r="60" spans="1:21" ht="15">
      <c r="A60" s="117"/>
      <c r="B60" s="111"/>
      <c r="C60" s="104"/>
      <c r="D60" s="28">
        <v>5</v>
      </c>
      <c r="E60" s="24">
        <v>36</v>
      </c>
      <c r="F60" s="14" t="str">
        <f t="shared" si="17"/>
        <v>масло сливочное</v>
      </c>
      <c r="G60" s="20">
        <f t="shared" si="18"/>
        <v>0.03</v>
      </c>
      <c r="H60" s="20">
        <f t="shared" si="19"/>
        <v>4.125</v>
      </c>
      <c r="I60" s="20">
        <f t="shared" si="20"/>
        <v>0.045</v>
      </c>
      <c r="J60" s="20">
        <f t="shared" si="21"/>
        <v>37.4</v>
      </c>
      <c r="K60" s="20">
        <f t="shared" si="22"/>
        <v>0.042</v>
      </c>
      <c r="L60" s="20">
        <f t="shared" si="23"/>
        <v>0</v>
      </c>
      <c r="M60" s="20">
        <f t="shared" si="24"/>
        <v>0.0005</v>
      </c>
      <c r="N60" s="20">
        <f t="shared" si="25"/>
        <v>0</v>
      </c>
      <c r="O60" s="20">
        <f t="shared" si="26"/>
        <v>0.005</v>
      </c>
      <c r="P60" s="20">
        <f t="shared" si="27"/>
        <v>0</v>
      </c>
      <c r="Q60" s="20">
        <f t="shared" si="28"/>
        <v>0</v>
      </c>
      <c r="R60" s="20">
        <f t="shared" si="29"/>
        <v>1.1</v>
      </c>
      <c r="S60" s="20">
        <f t="shared" si="30"/>
        <v>0.15</v>
      </c>
      <c r="T60" s="20">
        <f t="shared" si="31"/>
        <v>0.01</v>
      </c>
      <c r="U60" s="20">
        <f t="shared" si="32"/>
        <v>5</v>
      </c>
    </row>
    <row r="61" spans="1:21" ht="16.5" customHeight="1">
      <c r="A61" s="117"/>
      <c r="B61" s="103" t="s">
        <v>133</v>
      </c>
      <c r="C61" s="104"/>
      <c r="D61" s="28">
        <v>40</v>
      </c>
      <c r="E61" s="24">
        <v>37</v>
      </c>
      <c r="F61" s="14" t="str">
        <f t="shared" si="17"/>
        <v>молоко пастериз.</v>
      </c>
      <c r="G61" s="20">
        <f t="shared" si="18"/>
        <v>1.12</v>
      </c>
      <c r="H61" s="20">
        <f t="shared" si="19"/>
        <v>1.28</v>
      </c>
      <c r="I61" s="20">
        <f t="shared" si="20"/>
        <v>1.88</v>
      </c>
      <c r="J61" s="20">
        <f t="shared" si="21"/>
        <v>23.2</v>
      </c>
      <c r="K61" s="20">
        <f t="shared" si="22"/>
        <v>0.012</v>
      </c>
      <c r="L61" s="20">
        <f t="shared" si="23"/>
        <v>0.012</v>
      </c>
      <c r="M61" s="20">
        <f t="shared" si="24"/>
        <v>0.052000000000000005</v>
      </c>
      <c r="N61" s="20">
        <f t="shared" si="25"/>
        <v>0</v>
      </c>
      <c r="O61" s="20">
        <f t="shared" si="26"/>
        <v>0.04</v>
      </c>
      <c r="P61" s="20">
        <f t="shared" si="27"/>
        <v>0.4</v>
      </c>
      <c r="Q61" s="20">
        <f t="shared" si="28"/>
        <v>0</v>
      </c>
      <c r="R61" s="20">
        <f t="shared" si="29"/>
        <v>48.4</v>
      </c>
      <c r="S61" s="20">
        <f t="shared" si="30"/>
        <v>5.6</v>
      </c>
      <c r="T61" s="20">
        <f t="shared" si="31"/>
        <v>0.04</v>
      </c>
      <c r="U61" s="20">
        <f t="shared" si="32"/>
        <v>40</v>
      </c>
    </row>
    <row r="62" spans="1:21" ht="16.5" customHeight="1">
      <c r="A62" s="117"/>
      <c r="B62" s="38"/>
      <c r="C62" s="31"/>
      <c r="D62" s="28"/>
      <c r="E62" s="24"/>
      <c r="F62" s="14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5" customHeight="1">
      <c r="A63" s="117"/>
      <c r="B63" s="136" t="s">
        <v>138</v>
      </c>
      <c r="C63" s="113"/>
      <c r="D63" s="28">
        <v>126</v>
      </c>
      <c r="E63" s="24">
        <v>16</v>
      </c>
      <c r="F63" s="14" t="str">
        <f t="shared" si="17"/>
        <v>Картофель</v>
      </c>
      <c r="G63" s="20">
        <f t="shared" si="18"/>
        <v>2.52</v>
      </c>
      <c r="H63" s="20">
        <f t="shared" si="19"/>
        <v>0.126</v>
      </c>
      <c r="I63" s="20">
        <f t="shared" si="20"/>
        <v>49.644</v>
      </c>
      <c r="J63" s="20">
        <f t="shared" si="21"/>
        <v>104.58</v>
      </c>
      <c r="K63" s="20">
        <f t="shared" si="22"/>
        <v>0.0252</v>
      </c>
      <c r="L63" s="20">
        <f t="shared" si="23"/>
        <v>0.1512</v>
      </c>
      <c r="M63" s="20">
        <f t="shared" si="24"/>
        <v>0.063</v>
      </c>
      <c r="N63" s="20">
        <f t="shared" si="25"/>
        <v>0.2772</v>
      </c>
      <c r="O63" s="20">
        <f t="shared" si="26"/>
        <v>1.1340000000000001</v>
      </c>
      <c r="P63" s="20">
        <f t="shared" si="27"/>
        <v>25.2</v>
      </c>
      <c r="Q63" s="20">
        <f t="shared" si="28"/>
        <v>0.126</v>
      </c>
      <c r="R63" s="20">
        <f t="shared" si="29"/>
        <v>12.6</v>
      </c>
      <c r="S63" s="20">
        <f t="shared" si="30"/>
        <v>28.98</v>
      </c>
      <c r="T63" s="20">
        <f t="shared" si="31"/>
        <v>1.1340000000000001</v>
      </c>
      <c r="U63" s="20">
        <f t="shared" si="32"/>
        <v>94.5</v>
      </c>
    </row>
    <row r="64" spans="1:21" ht="15" customHeight="1">
      <c r="A64" s="117"/>
      <c r="B64" s="103"/>
      <c r="C64" s="104"/>
      <c r="D64" s="28">
        <v>22.5</v>
      </c>
      <c r="E64" s="24">
        <v>37</v>
      </c>
      <c r="F64" s="14" t="str">
        <f t="shared" si="17"/>
        <v>молоко пастериз.</v>
      </c>
      <c r="G64" s="20">
        <f t="shared" si="18"/>
        <v>0.6299999999999999</v>
      </c>
      <c r="H64" s="20">
        <f t="shared" si="19"/>
        <v>0.72</v>
      </c>
      <c r="I64" s="20">
        <f t="shared" si="20"/>
        <v>1.0575</v>
      </c>
      <c r="J64" s="20">
        <f t="shared" si="21"/>
        <v>13.05</v>
      </c>
      <c r="K64" s="20">
        <f t="shared" si="22"/>
        <v>0.006749999999999999</v>
      </c>
      <c r="L64" s="20">
        <f t="shared" si="23"/>
        <v>0.006749999999999999</v>
      </c>
      <c r="M64" s="20">
        <f t="shared" si="24"/>
        <v>0.02925</v>
      </c>
      <c r="N64" s="20">
        <f t="shared" si="25"/>
        <v>0</v>
      </c>
      <c r="O64" s="20">
        <f t="shared" si="26"/>
        <v>0.0225</v>
      </c>
      <c r="P64" s="20">
        <f t="shared" si="27"/>
        <v>0.225</v>
      </c>
      <c r="Q64" s="20">
        <f t="shared" si="28"/>
        <v>0</v>
      </c>
      <c r="R64" s="20">
        <f t="shared" si="29"/>
        <v>27.225</v>
      </c>
      <c r="S64" s="20">
        <f t="shared" si="30"/>
        <v>3.15</v>
      </c>
      <c r="T64" s="20">
        <f t="shared" si="31"/>
        <v>0.0225</v>
      </c>
      <c r="U64" s="20">
        <f t="shared" si="32"/>
        <v>22.5</v>
      </c>
    </row>
    <row r="65" spans="1:21" ht="15">
      <c r="A65" s="117"/>
      <c r="B65" s="103"/>
      <c r="C65" s="104"/>
      <c r="D65" s="28">
        <v>4</v>
      </c>
      <c r="E65" s="24">
        <v>36</v>
      </c>
      <c r="F65" s="14" t="str">
        <f t="shared" si="17"/>
        <v>масло сливочное</v>
      </c>
      <c r="G65" s="20">
        <f t="shared" si="18"/>
        <v>0.024</v>
      </c>
      <c r="H65" s="20">
        <f t="shared" si="19"/>
        <v>3.3</v>
      </c>
      <c r="I65" s="20">
        <f t="shared" si="20"/>
        <v>0.036000000000000004</v>
      </c>
      <c r="J65" s="20">
        <f t="shared" si="21"/>
        <v>29.92</v>
      </c>
      <c r="K65" s="20">
        <f t="shared" si="22"/>
        <v>0.0336</v>
      </c>
      <c r="L65" s="20">
        <f t="shared" si="23"/>
        <v>0</v>
      </c>
      <c r="M65" s="20">
        <f t="shared" si="24"/>
        <v>0.0004</v>
      </c>
      <c r="N65" s="20">
        <f t="shared" si="25"/>
        <v>0</v>
      </c>
      <c r="O65" s="20">
        <f t="shared" si="26"/>
        <v>0.004</v>
      </c>
      <c r="P65" s="20">
        <f t="shared" si="27"/>
        <v>0</v>
      </c>
      <c r="Q65" s="20">
        <f t="shared" si="28"/>
        <v>0</v>
      </c>
      <c r="R65" s="20">
        <f t="shared" si="29"/>
        <v>0.88</v>
      </c>
      <c r="S65" s="20">
        <f t="shared" si="30"/>
        <v>0.12</v>
      </c>
      <c r="T65" s="20">
        <f t="shared" si="31"/>
        <v>0.008</v>
      </c>
      <c r="U65" s="20">
        <f t="shared" si="32"/>
        <v>4</v>
      </c>
    </row>
    <row r="66" spans="1:21" ht="15">
      <c r="A66" s="117"/>
      <c r="B66" s="133" t="s">
        <v>127</v>
      </c>
      <c r="C66" s="134"/>
      <c r="D66" s="28">
        <v>0.25</v>
      </c>
      <c r="E66" s="24">
        <v>64</v>
      </c>
      <c r="F66" s="14" t="str">
        <f t="shared" si="17"/>
        <v>соль пищевая</v>
      </c>
      <c r="G66" s="20">
        <f t="shared" si="18"/>
        <v>0</v>
      </c>
      <c r="H66" s="20">
        <f t="shared" si="19"/>
        <v>0</v>
      </c>
      <c r="I66" s="20">
        <f t="shared" si="20"/>
        <v>0</v>
      </c>
      <c r="J66" s="20">
        <f t="shared" si="21"/>
        <v>0</v>
      </c>
      <c r="K66" s="20">
        <f t="shared" si="22"/>
        <v>0</v>
      </c>
      <c r="L66" s="20">
        <f t="shared" si="23"/>
        <v>0</v>
      </c>
      <c r="M66" s="20">
        <f t="shared" si="24"/>
        <v>0</v>
      </c>
      <c r="N66" s="20">
        <f t="shared" si="25"/>
        <v>0</v>
      </c>
      <c r="O66" s="20">
        <f t="shared" si="26"/>
        <v>0</v>
      </c>
      <c r="P66" s="20">
        <f t="shared" si="27"/>
        <v>0</v>
      </c>
      <c r="Q66" s="20">
        <f t="shared" si="28"/>
        <v>0</v>
      </c>
      <c r="R66" s="20">
        <f t="shared" si="29"/>
        <v>1.2125</v>
      </c>
      <c r="S66" s="20">
        <f t="shared" si="30"/>
        <v>0.2425</v>
      </c>
      <c r="T66" s="20">
        <f t="shared" si="31"/>
        <v>0.025</v>
      </c>
      <c r="U66" s="20">
        <f t="shared" si="32"/>
        <v>0.25</v>
      </c>
    </row>
    <row r="67" spans="1:21" ht="15">
      <c r="A67" s="117"/>
      <c r="B67" s="38"/>
      <c r="C67" s="31"/>
      <c r="D67" s="28"/>
      <c r="E67" s="24"/>
      <c r="F67" s="14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5">
      <c r="A68" s="117"/>
      <c r="B68" s="112" t="s">
        <v>147</v>
      </c>
      <c r="C68" s="113"/>
      <c r="D68" s="28">
        <v>50</v>
      </c>
      <c r="E68" s="24">
        <v>84</v>
      </c>
      <c r="F68" s="14" t="str">
        <f>VLOOKUP($E68,Продукты_1,2,FALSE)</f>
        <v>Яблоки</v>
      </c>
      <c r="G68" s="20">
        <f t="shared" si="18"/>
        <v>0.2</v>
      </c>
      <c r="H68" s="20">
        <f t="shared" si="19"/>
        <v>0</v>
      </c>
      <c r="I68" s="20">
        <f t="shared" si="20"/>
        <v>10.55</v>
      </c>
      <c r="J68" s="20">
        <f t="shared" si="21"/>
        <v>23</v>
      </c>
      <c r="K68" s="20">
        <f t="shared" si="22"/>
        <v>0.015</v>
      </c>
      <c r="L68" s="20">
        <f t="shared" si="23"/>
        <v>0.005</v>
      </c>
      <c r="M68" s="20">
        <f t="shared" si="24"/>
        <v>0.015</v>
      </c>
      <c r="N68" s="20">
        <f t="shared" si="25"/>
        <v>0</v>
      </c>
      <c r="O68" s="20">
        <f t="shared" si="26"/>
        <v>0.15</v>
      </c>
      <c r="P68" s="20">
        <f t="shared" si="27"/>
        <v>6.5</v>
      </c>
      <c r="Q68" s="20">
        <f t="shared" si="28"/>
        <v>0</v>
      </c>
      <c r="R68" s="20">
        <f t="shared" si="29"/>
        <v>8</v>
      </c>
      <c r="S68" s="20">
        <f t="shared" si="30"/>
        <v>4.5</v>
      </c>
      <c r="T68" s="20">
        <f t="shared" si="31"/>
        <v>1.1</v>
      </c>
      <c r="U68" s="20">
        <f t="shared" si="32"/>
        <v>44</v>
      </c>
    </row>
    <row r="69" spans="1:21" ht="15">
      <c r="A69" s="117"/>
      <c r="B69" s="111"/>
      <c r="C69" s="104"/>
      <c r="D69" s="28">
        <v>16</v>
      </c>
      <c r="E69" s="24">
        <v>53</v>
      </c>
      <c r="F69" s="14" t="str">
        <f t="shared" si="17"/>
        <v>Сахарный песок</v>
      </c>
      <c r="G69" s="20">
        <f t="shared" si="18"/>
        <v>0</v>
      </c>
      <c r="H69" s="20">
        <f t="shared" si="19"/>
        <v>0</v>
      </c>
      <c r="I69" s="20">
        <f t="shared" si="20"/>
        <v>15.968</v>
      </c>
      <c r="J69" s="20">
        <f t="shared" si="21"/>
        <v>59.84</v>
      </c>
      <c r="K69" s="20">
        <f t="shared" si="22"/>
        <v>0</v>
      </c>
      <c r="L69" s="20">
        <f t="shared" si="23"/>
        <v>0</v>
      </c>
      <c r="M69" s="20">
        <f t="shared" si="24"/>
        <v>0</v>
      </c>
      <c r="N69" s="20">
        <f t="shared" si="25"/>
        <v>0</v>
      </c>
      <c r="O69" s="20">
        <f t="shared" si="26"/>
        <v>0</v>
      </c>
      <c r="P69" s="20">
        <f t="shared" si="27"/>
        <v>0</v>
      </c>
      <c r="Q69" s="20">
        <f t="shared" si="28"/>
        <v>0</v>
      </c>
      <c r="R69" s="20">
        <f t="shared" si="29"/>
        <v>0.32</v>
      </c>
      <c r="S69" s="20">
        <f t="shared" si="30"/>
        <v>0</v>
      </c>
      <c r="T69" s="20">
        <f t="shared" si="31"/>
        <v>0.048</v>
      </c>
      <c r="U69" s="20">
        <f t="shared" si="32"/>
        <v>16</v>
      </c>
    </row>
    <row r="70" spans="1:21" ht="15">
      <c r="A70" s="117"/>
      <c r="B70" s="133" t="s">
        <v>126</v>
      </c>
      <c r="C70" s="134"/>
      <c r="D70" s="28">
        <v>170</v>
      </c>
      <c r="E70" s="24">
        <v>5</v>
      </c>
      <c r="F70" s="14" t="str">
        <f t="shared" si="17"/>
        <v>Вода</v>
      </c>
      <c r="G70" s="20">
        <f t="shared" si="18"/>
        <v>0</v>
      </c>
      <c r="H70" s="20">
        <f t="shared" si="19"/>
        <v>0</v>
      </c>
      <c r="I70" s="20">
        <f t="shared" si="20"/>
        <v>0</v>
      </c>
      <c r="J70" s="20">
        <f t="shared" si="21"/>
        <v>0</v>
      </c>
      <c r="K70" s="20">
        <f t="shared" si="22"/>
        <v>0</v>
      </c>
      <c r="L70" s="20">
        <f t="shared" si="23"/>
        <v>0</v>
      </c>
      <c r="M70" s="20">
        <f t="shared" si="24"/>
        <v>0</v>
      </c>
      <c r="N70" s="20">
        <f t="shared" si="25"/>
        <v>0</v>
      </c>
      <c r="O70" s="20">
        <f t="shared" si="26"/>
        <v>0</v>
      </c>
      <c r="P70" s="20">
        <f t="shared" si="27"/>
        <v>0</v>
      </c>
      <c r="Q70" s="20">
        <f t="shared" si="28"/>
        <v>0</v>
      </c>
      <c r="R70" s="20">
        <f t="shared" si="29"/>
        <v>0</v>
      </c>
      <c r="S70" s="20">
        <f t="shared" si="30"/>
        <v>0</v>
      </c>
      <c r="T70" s="20">
        <f t="shared" si="31"/>
        <v>0</v>
      </c>
      <c r="U70" s="20">
        <f t="shared" si="32"/>
        <v>170</v>
      </c>
    </row>
    <row r="71" spans="1:21" ht="15">
      <c r="A71" s="117"/>
      <c r="B71" s="38"/>
      <c r="C71" s="31"/>
      <c r="D71" s="28"/>
      <c r="E71" s="24"/>
      <c r="F71" s="14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5">
      <c r="A72" s="117"/>
      <c r="B72" s="38"/>
      <c r="C72" s="31"/>
      <c r="D72" s="28"/>
      <c r="E72" s="24"/>
      <c r="F72" s="14">
        <f t="shared" si="17"/>
        <v>0</v>
      </c>
      <c r="G72" s="20">
        <f t="shared" si="18"/>
        <v>0</v>
      </c>
      <c r="H72" s="20">
        <f t="shared" si="19"/>
        <v>0</v>
      </c>
      <c r="I72" s="20">
        <f t="shared" si="20"/>
        <v>0</v>
      </c>
      <c r="J72" s="20">
        <f t="shared" si="21"/>
        <v>0</v>
      </c>
      <c r="K72" s="20">
        <f t="shared" si="22"/>
        <v>0</v>
      </c>
      <c r="L72" s="20">
        <f t="shared" si="23"/>
        <v>0</v>
      </c>
      <c r="M72" s="20">
        <f t="shared" si="24"/>
        <v>0</v>
      </c>
      <c r="N72" s="20">
        <f t="shared" si="25"/>
        <v>0</v>
      </c>
      <c r="O72" s="20">
        <f t="shared" si="26"/>
        <v>0</v>
      </c>
      <c r="P72" s="20">
        <f t="shared" si="27"/>
        <v>0</v>
      </c>
      <c r="Q72" s="20">
        <f t="shared" si="28"/>
        <v>0</v>
      </c>
      <c r="R72" s="20">
        <f t="shared" si="29"/>
        <v>0</v>
      </c>
      <c r="S72" s="20">
        <f t="shared" si="30"/>
        <v>0</v>
      </c>
      <c r="T72" s="20">
        <f t="shared" si="31"/>
        <v>0</v>
      </c>
      <c r="U72" s="20">
        <f t="shared" si="32"/>
        <v>0</v>
      </c>
    </row>
    <row r="73" spans="1:21" ht="15">
      <c r="A73" s="117"/>
      <c r="B73" s="103" t="s">
        <v>151</v>
      </c>
      <c r="C73" s="104"/>
      <c r="D73" s="28">
        <v>50</v>
      </c>
      <c r="E73" s="24">
        <v>80</v>
      </c>
      <c r="F73" s="14" t="str">
        <f t="shared" si="17"/>
        <v>Хлеб ржаной</v>
      </c>
      <c r="G73" s="20">
        <f t="shared" si="18"/>
        <v>3.25</v>
      </c>
      <c r="H73" s="20">
        <f t="shared" si="19"/>
        <v>0.5</v>
      </c>
      <c r="I73" s="20">
        <f t="shared" si="20"/>
        <v>22.5</v>
      </c>
      <c r="J73" s="20">
        <f t="shared" si="21"/>
        <v>95</v>
      </c>
      <c r="K73" s="20">
        <f t="shared" si="22"/>
        <v>0</v>
      </c>
      <c r="L73" s="20">
        <f t="shared" si="23"/>
        <v>0.09</v>
      </c>
      <c r="M73" s="20">
        <f t="shared" si="24"/>
        <v>0.055</v>
      </c>
      <c r="N73" s="20">
        <f t="shared" si="25"/>
        <v>0</v>
      </c>
      <c r="O73" s="20">
        <f t="shared" si="26"/>
        <v>0.335</v>
      </c>
      <c r="P73" s="20">
        <f t="shared" si="27"/>
        <v>0</v>
      </c>
      <c r="Q73" s="20">
        <f t="shared" si="28"/>
        <v>0</v>
      </c>
      <c r="R73" s="20">
        <f t="shared" si="29"/>
        <v>19</v>
      </c>
      <c r="S73" s="20">
        <f t="shared" si="30"/>
        <v>24.5</v>
      </c>
      <c r="T73" s="20">
        <f t="shared" si="31"/>
        <v>1.3</v>
      </c>
      <c r="U73" s="20">
        <f t="shared" si="32"/>
        <v>50</v>
      </c>
    </row>
    <row r="74" spans="1:21" ht="15.75" thickBot="1">
      <c r="A74" s="117"/>
      <c r="B74" s="38"/>
      <c r="C74" s="31"/>
      <c r="D74" s="68"/>
      <c r="E74" s="69"/>
      <c r="F74" s="14">
        <f t="shared" si="17"/>
        <v>0</v>
      </c>
      <c r="G74" s="20">
        <f t="shared" si="18"/>
        <v>0</v>
      </c>
      <c r="H74" s="20">
        <f t="shared" si="19"/>
        <v>0</v>
      </c>
      <c r="I74" s="20">
        <f t="shared" si="20"/>
        <v>0</v>
      </c>
      <c r="J74" s="20">
        <f t="shared" si="21"/>
        <v>0</v>
      </c>
      <c r="K74" s="20">
        <f t="shared" si="22"/>
        <v>0</v>
      </c>
      <c r="L74" s="20">
        <f t="shared" si="23"/>
        <v>0</v>
      </c>
      <c r="M74" s="20">
        <f t="shared" si="24"/>
        <v>0</v>
      </c>
      <c r="N74" s="20">
        <f t="shared" si="25"/>
        <v>0</v>
      </c>
      <c r="O74" s="20">
        <f t="shared" si="26"/>
        <v>0</v>
      </c>
      <c r="P74" s="20">
        <f t="shared" si="27"/>
        <v>0</v>
      </c>
      <c r="Q74" s="20">
        <f t="shared" si="28"/>
        <v>0</v>
      </c>
      <c r="R74" s="20">
        <f t="shared" si="29"/>
        <v>0</v>
      </c>
      <c r="S74" s="20">
        <f t="shared" si="30"/>
        <v>0</v>
      </c>
      <c r="T74" s="20">
        <f t="shared" si="31"/>
        <v>0</v>
      </c>
      <c r="U74" s="20">
        <f t="shared" si="32"/>
        <v>0</v>
      </c>
    </row>
    <row r="75" spans="1:21" ht="15.75" thickBot="1">
      <c r="A75" s="118"/>
      <c r="B75" s="105" t="s">
        <v>144</v>
      </c>
      <c r="C75" s="135"/>
      <c r="D75" s="83"/>
      <c r="E75" s="83"/>
      <c r="F75" s="23" t="s">
        <v>89</v>
      </c>
      <c r="G75" s="18">
        <f aca="true" t="shared" si="33" ref="G75:U75">SUM(G38:G74)</f>
        <v>37.673000000000016</v>
      </c>
      <c r="H75" s="18">
        <f t="shared" si="33"/>
        <v>29.246000000000006</v>
      </c>
      <c r="I75" s="18">
        <f t="shared" si="33"/>
        <v>152.0425</v>
      </c>
      <c r="J75" s="18">
        <f t="shared" si="33"/>
        <v>825.5899999999999</v>
      </c>
      <c r="K75" s="18">
        <f t="shared" si="33"/>
        <v>1.01525</v>
      </c>
      <c r="L75" s="18">
        <f t="shared" si="33"/>
        <v>0.50775</v>
      </c>
      <c r="M75" s="18">
        <f t="shared" si="33"/>
        <v>0.50575</v>
      </c>
      <c r="N75" s="18">
        <f t="shared" si="33"/>
        <v>0.6092</v>
      </c>
      <c r="O75" s="18">
        <f t="shared" si="33"/>
        <v>7.3311</v>
      </c>
      <c r="P75" s="18">
        <f t="shared" si="33"/>
        <v>64.17500000000001</v>
      </c>
      <c r="Q75" s="18">
        <f t="shared" si="33"/>
        <v>0.7089</v>
      </c>
      <c r="R75" s="18">
        <f t="shared" si="33"/>
        <v>212.90249999999995</v>
      </c>
      <c r="S75" s="18">
        <f t="shared" si="33"/>
        <v>144.70750000000004</v>
      </c>
      <c r="T75" s="18">
        <f t="shared" si="33"/>
        <v>8.9655</v>
      </c>
      <c r="U75" s="19">
        <f t="shared" si="33"/>
        <v>840.9100000000001</v>
      </c>
    </row>
    <row r="76" spans="1:21" ht="15">
      <c r="A76" s="108" t="s">
        <v>152</v>
      </c>
      <c r="B76" s="114" t="s">
        <v>145</v>
      </c>
      <c r="C76" s="115"/>
      <c r="D76" s="39">
        <v>200</v>
      </c>
      <c r="E76" s="40">
        <v>37</v>
      </c>
      <c r="F76" s="20" t="str">
        <f>VLOOKUP($E76,Продукты_1,2,FALSE)</f>
        <v>молоко пастериз.</v>
      </c>
      <c r="G76" s="20">
        <f>VLOOKUP($E76,Продукты_1,3,FALSE)*$D76/100</f>
        <v>5.6</v>
      </c>
      <c r="H76" s="20">
        <f>VLOOKUP($E76,Продукты_1,4,FALSE)*$D76/100</f>
        <v>6.4</v>
      </c>
      <c r="I76" s="20">
        <f>VLOOKUP($E76,Продукты_1,5,FALSE)*$D76/100</f>
        <v>9.4</v>
      </c>
      <c r="J76" s="20">
        <f>VLOOKUP($E76,Продукты_1,6,FALSE)*$D76/100</f>
        <v>116</v>
      </c>
      <c r="K76" s="20">
        <f>VLOOKUP($E76,Продукты_1,7,FALSE)*$D76/100</f>
        <v>0.06</v>
      </c>
      <c r="L76" s="20">
        <f>VLOOKUP($E76,Продукты_1,8,FALSE)*$D76/100</f>
        <v>0.06</v>
      </c>
      <c r="M76" s="20">
        <f>VLOOKUP($E76,Продукты_1,9,FALSE)*$D76/100</f>
        <v>0.26</v>
      </c>
      <c r="N76" s="20">
        <f>VLOOKUP($E76,Продукты_1,10,FALSE)*$D76/100</f>
        <v>0</v>
      </c>
      <c r="O76" s="20">
        <f>VLOOKUP($E76,Продукты_1,11,FALSE)*$D76/100</f>
        <v>0.2</v>
      </c>
      <c r="P76" s="20">
        <f>VLOOKUP($E76,Продукты_1,12,FALSE)*$D76/100</f>
        <v>2</v>
      </c>
      <c r="Q76" s="20">
        <f>VLOOKUP($E76,Продукты_1,13,FALSE)*$D76/100</f>
        <v>0</v>
      </c>
      <c r="R76" s="20">
        <f>VLOOKUP($E76,Продукты_1,14,FALSE)*$D76/100</f>
        <v>242</v>
      </c>
      <c r="S76" s="20">
        <f>VLOOKUP($E76,Продукты_1,15,FALSE)*$D76/100</f>
        <v>28</v>
      </c>
      <c r="T76" s="20">
        <f>VLOOKUP($E76,Продукты_1,16,FALSE)*$D76/100</f>
        <v>0.2</v>
      </c>
      <c r="U76" s="20">
        <f>VLOOKUP($E76,Продукты_1,18,FALSE)*$D76/100</f>
        <v>200</v>
      </c>
    </row>
    <row r="77" spans="1:21" ht="15">
      <c r="A77" s="109"/>
      <c r="B77" s="67"/>
      <c r="C77" s="31"/>
      <c r="D77" s="68"/>
      <c r="E77" s="69"/>
      <c r="F77" s="20">
        <f>VLOOKUP($E77,Продукты_1,2,FALSE)</f>
        <v>0</v>
      </c>
      <c r="G77" s="20">
        <f>VLOOKUP($E77,Продукты_1,3,FALSE)*$D77/100</f>
        <v>0</v>
      </c>
      <c r="H77" s="20">
        <f>VLOOKUP($E77,Продукты_1,4,FALSE)*$D77/100</f>
        <v>0</v>
      </c>
      <c r="I77" s="20">
        <f>VLOOKUP($E77,Продукты_1,5,FALSE)*$D77/100</f>
        <v>0</v>
      </c>
      <c r="J77" s="20">
        <f>VLOOKUP($E77,Продукты_1,6,FALSE)*$D77/100</f>
        <v>0</v>
      </c>
      <c r="K77" s="20">
        <f>VLOOKUP($E77,Продукты_1,7,FALSE)*$D77/100</f>
        <v>0</v>
      </c>
      <c r="L77" s="20">
        <f>VLOOKUP($E77,Продукты_1,8,FALSE)*$D77/100</f>
        <v>0</v>
      </c>
      <c r="M77" s="20">
        <f>VLOOKUP($E77,Продукты_1,9,FALSE)*$D77/100</f>
        <v>0</v>
      </c>
      <c r="N77" s="20">
        <f>VLOOKUP($E77,Продукты_1,10,FALSE)*$D77/100</f>
        <v>0</v>
      </c>
      <c r="O77" s="20">
        <f>VLOOKUP($E77,Продукты_1,11,FALSE)*$D77/100</f>
        <v>0</v>
      </c>
      <c r="P77" s="20">
        <f>VLOOKUP($E77,Продукты_1,12,FALSE)*$D77/100</f>
        <v>0</v>
      </c>
      <c r="Q77" s="20">
        <f>VLOOKUP($E77,Продукты_1,13,FALSE)*$D77/100</f>
        <v>0</v>
      </c>
      <c r="R77" s="20">
        <f>VLOOKUP($E77,Продукты_1,14,FALSE)*$D77/100</f>
        <v>0</v>
      </c>
      <c r="S77" s="20">
        <f>VLOOKUP($E77,Продукты_1,15,FALSE)*$D77/100</f>
        <v>0</v>
      </c>
      <c r="T77" s="20">
        <f>VLOOKUP($E77,Продукты_1,16,FALSE)*$D77/100</f>
        <v>0</v>
      </c>
      <c r="U77" s="20">
        <f>VLOOKUP($E77,Продукты_1,18,FALSE)*$D77/100</f>
        <v>0</v>
      </c>
    </row>
    <row r="78" spans="1:21" ht="15">
      <c r="A78" s="109"/>
      <c r="B78" s="67"/>
      <c r="C78" s="31"/>
      <c r="D78" s="68"/>
      <c r="E78" s="69"/>
      <c r="F78" s="20">
        <f>VLOOKUP($E78,Продукты_1,2,FALSE)</f>
        <v>0</v>
      </c>
      <c r="G78" s="20">
        <f>VLOOKUP($E78,Продукты_1,3,FALSE)*$D78/100</f>
        <v>0</v>
      </c>
      <c r="H78" s="20">
        <f>VLOOKUP($E78,Продукты_1,4,FALSE)*$D78/100</f>
        <v>0</v>
      </c>
      <c r="I78" s="20">
        <f>VLOOKUP($E78,Продукты_1,5,FALSE)*$D78/100</f>
        <v>0</v>
      </c>
      <c r="J78" s="20">
        <f>VLOOKUP($E78,Продукты_1,6,FALSE)*$D78/100</f>
        <v>0</v>
      </c>
      <c r="K78" s="20">
        <f>VLOOKUP($E78,Продукты_1,7,FALSE)*$D78/100</f>
        <v>0</v>
      </c>
      <c r="L78" s="20">
        <f>VLOOKUP($E78,Продукты_1,8,FALSE)*$D78/100</f>
        <v>0</v>
      </c>
      <c r="M78" s="20">
        <f>VLOOKUP($E78,Продукты_1,9,FALSE)*$D78/100</f>
        <v>0</v>
      </c>
      <c r="N78" s="20">
        <f>VLOOKUP($E78,Продукты_1,10,FALSE)*$D78/100</f>
        <v>0</v>
      </c>
      <c r="O78" s="20">
        <f>VLOOKUP($E78,Продукты_1,11,FALSE)*$D78/100</f>
        <v>0</v>
      </c>
      <c r="P78" s="20">
        <f>VLOOKUP($E78,Продукты_1,12,FALSE)*$D78/100</f>
        <v>0</v>
      </c>
      <c r="Q78" s="20">
        <f>VLOOKUP($E78,Продукты_1,13,FALSE)*$D78/100</f>
        <v>0</v>
      </c>
      <c r="R78" s="20">
        <f>VLOOKUP($E78,Продукты_1,14,FALSE)*$D78/100</f>
        <v>0</v>
      </c>
      <c r="S78" s="20">
        <f>VLOOKUP($E78,Продукты_1,15,FALSE)*$D78/100</f>
        <v>0</v>
      </c>
      <c r="T78" s="20">
        <f>VLOOKUP($E78,Продукты_1,16,FALSE)*$D78/100</f>
        <v>0</v>
      </c>
      <c r="U78" s="20">
        <f>VLOOKUP($E78,Продукты_1,18,FALSE)*$D78/100</f>
        <v>0</v>
      </c>
    </row>
    <row r="79" spans="1:21" ht="15.75" thickBot="1">
      <c r="A79" s="109"/>
      <c r="B79" s="58"/>
      <c r="C79" s="59"/>
      <c r="D79" s="47"/>
      <c r="E79" s="45"/>
      <c r="F79" s="20">
        <f>VLOOKUP($E79,Продукты_1,2,FALSE)</f>
        <v>0</v>
      </c>
      <c r="G79" s="20">
        <f>VLOOKUP($E79,Продукты_1,3,FALSE)*$D79/100</f>
        <v>0</v>
      </c>
      <c r="H79" s="20">
        <f>VLOOKUP($E79,Продукты_1,4,FALSE)*$D79/100</f>
        <v>0</v>
      </c>
      <c r="I79" s="20">
        <f>VLOOKUP($E79,Продукты_1,5,FALSE)*$D79/100</f>
        <v>0</v>
      </c>
      <c r="J79" s="20">
        <f>VLOOKUP($E79,Продукты_1,6,FALSE)*$D79/100</f>
        <v>0</v>
      </c>
      <c r="K79" s="20">
        <f>VLOOKUP($E79,Продукты_1,7,FALSE)*$D79/100</f>
        <v>0</v>
      </c>
      <c r="L79" s="20">
        <f>VLOOKUP($E79,Продукты_1,8,FALSE)*$D79/100</f>
        <v>0</v>
      </c>
      <c r="M79" s="20">
        <f>VLOOKUP($E79,Продукты_1,9,FALSE)*$D79/100</f>
        <v>0</v>
      </c>
      <c r="N79" s="20">
        <f>VLOOKUP($E79,Продукты_1,10,FALSE)*$D79/100</f>
        <v>0</v>
      </c>
      <c r="O79" s="20">
        <f>VLOOKUP($E79,Продукты_1,11,FALSE)*$D79/100</f>
        <v>0</v>
      </c>
      <c r="P79" s="20">
        <f>VLOOKUP($E79,Продукты_1,12,FALSE)*$D79/100</f>
        <v>0</v>
      </c>
      <c r="Q79" s="20">
        <f>VLOOKUP($E79,Продукты_1,13,FALSE)*$D79/100</f>
        <v>0</v>
      </c>
      <c r="R79" s="20">
        <f>VLOOKUP($E79,Продукты_1,14,FALSE)*$D79/100</f>
        <v>0</v>
      </c>
      <c r="S79" s="20">
        <f>VLOOKUP($E79,Продукты_1,15,FALSE)*$D79/100</f>
        <v>0</v>
      </c>
      <c r="T79" s="20">
        <f>VLOOKUP($E79,Продукты_1,16,FALSE)*$D79/100</f>
        <v>0</v>
      </c>
      <c r="U79" s="20">
        <f>VLOOKUP($E79,Продукты_1,18,FALSE)*$D79/100</f>
        <v>0</v>
      </c>
    </row>
    <row r="80" spans="1:21" ht="15.75" thickBot="1">
      <c r="A80" s="110"/>
      <c r="B80" s="105" t="s">
        <v>141</v>
      </c>
      <c r="C80" s="106"/>
      <c r="D80" s="48"/>
      <c r="E80" s="46"/>
      <c r="F80" s="22" t="s">
        <v>89</v>
      </c>
      <c r="G80" s="18">
        <f aca="true" t="shared" si="34" ref="G80:U80">SUM(G76:G79)</f>
        <v>5.6</v>
      </c>
      <c r="H80" s="18">
        <f t="shared" si="34"/>
        <v>6.4</v>
      </c>
      <c r="I80" s="18">
        <f t="shared" si="34"/>
        <v>9.4</v>
      </c>
      <c r="J80" s="18">
        <f t="shared" si="34"/>
        <v>116</v>
      </c>
      <c r="K80" s="18">
        <f t="shared" si="34"/>
        <v>0.06</v>
      </c>
      <c r="L80" s="18">
        <f t="shared" si="34"/>
        <v>0.06</v>
      </c>
      <c r="M80" s="18">
        <f t="shared" si="34"/>
        <v>0.26</v>
      </c>
      <c r="N80" s="18">
        <f t="shared" si="34"/>
        <v>0</v>
      </c>
      <c r="O80" s="18">
        <f t="shared" si="34"/>
        <v>0.2</v>
      </c>
      <c r="P80" s="18">
        <f t="shared" si="34"/>
        <v>2</v>
      </c>
      <c r="Q80" s="18">
        <f t="shared" si="34"/>
        <v>0</v>
      </c>
      <c r="R80" s="18">
        <f t="shared" si="34"/>
        <v>242</v>
      </c>
      <c r="S80" s="18">
        <f t="shared" si="34"/>
        <v>28</v>
      </c>
      <c r="T80" s="18">
        <f t="shared" si="34"/>
        <v>0.2</v>
      </c>
      <c r="U80" s="19">
        <f t="shared" si="34"/>
        <v>200</v>
      </c>
    </row>
    <row r="81" spans="1:21" ht="15" customHeight="1">
      <c r="A81" s="108" t="s">
        <v>149</v>
      </c>
      <c r="B81" s="50"/>
      <c r="C81" s="31"/>
      <c r="D81" s="39">
        <v>102</v>
      </c>
      <c r="E81" s="40">
        <v>75</v>
      </c>
      <c r="F81" s="20" t="str">
        <f aca="true" t="shared" si="35" ref="F81:F99">VLOOKUP($E81,Продукты_1,2,FALSE)</f>
        <v>Треска</v>
      </c>
      <c r="G81" s="20">
        <f aca="true" t="shared" si="36" ref="G81:G99">VLOOKUP($E81,Продукты_1,3,FALSE)*$D81/100</f>
        <v>17.85</v>
      </c>
      <c r="H81" s="20">
        <f aca="true" t="shared" si="37" ref="H81:H99">VLOOKUP($E81,Продукты_1,4,FALSE)*$D81/100</f>
        <v>0.612</v>
      </c>
      <c r="I81" s="20">
        <f aca="true" t="shared" si="38" ref="I81:I99">VLOOKUP($E81,Продукты_1,5,FALSE)*$D81/100</f>
        <v>0</v>
      </c>
      <c r="J81" s="20">
        <f aca="true" t="shared" si="39" ref="J81:J99">VLOOKUP($E81,Продукты_1,6,FALSE)*$D81/100</f>
        <v>76.5</v>
      </c>
      <c r="K81" s="20">
        <f aca="true" t="shared" si="40" ref="K81:K99">VLOOKUP($E81,Продукты_1,7,FALSE)*$D81/100</f>
        <v>0.0102</v>
      </c>
      <c r="L81" s="20">
        <f aca="true" t="shared" si="41" ref="L81:L99">VLOOKUP($E81,Продукты_1,8,FALSE)*$D81/100</f>
        <v>0.09179999999999999</v>
      </c>
      <c r="M81" s="20">
        <f aca="true" t="shared" si="42" ref="M81:M99">VLOOKUP($E81,Продукты_1,9,FALSE)*$D81/100</f>
        <v>0.1632</v>
      </c>
      <c r="N81" s="20">
        <f aca="true" t="shared" si="43" ref="N81:N99">VLOOKUP($E81,Продукты_1,10,FALSE)*$D81/100</f>
        <v>0.2346</v>
      </c>
      <c r="O81" s="20">
        <f aca="true" t="shared" si="44" ref="O81:O99">VLOOKUP($E81,Продукты_1,11,FALSE)*$D81/100</f>
        <v>2.346</v>
      </c>
      <c r="P81" s="20">
        <f aca="true" t="shared" si="45" ref="P81:P99">VLOOKUP($E81,Продукты_1,12,FALSE)*$D81/100</f>
        <v>0</v>
      </c>
      <c r="Q81" s="20">
        <f aca="true" t="shared" si="46" ref="Q81:Q99">VLOOKUP($E81,Продукты_1,13,FALSE)*$D81/100</f>
        <v>0</v>
      </c>
      <c r="R81" s="20">
        <f aca="true" t="shared" si="47" ref="R81:R99">VLOOKUP($E81,Продукты_1,14,FALSE)*$D81/100</f>
        <v>39.78</v>
      </c>
      <c r="S81" s="20">
        <f aca="true" t="shared" si="48" ref="S81:S99">VLOOKUP($E81,Продукты_1,15,FALSE)*$D81/100</f>
        <v>23.46</v>
      </c>
      <c r="T81" s="20">
        <f aca="true" t="shared" si="49" ref="T81:T99">VLOOKUP($E81,Продукты_1,16,FALSE)*$D81/100</f>
        <v>0.612</v>
      </c>
      <c r="U81" s="20">
        <f aca="true" t="shared" si="50" ref="U81:U99">VLOOKUP($E81,Продукты_1,18,FALSE)*$D81/100</f>
        <v>49.98</v>
      </c>
    </row>
    <row r="82" spans="1:21" ht="15" customHeight="1">
      <c r="A82" s="109"/>
      <c r="B82" s="97" t="s">
        <v>157</v>
      </c>
      <c r="C82" s="98"/>
      <c r="D82" s="28">
        <v>8</v>
      </c>
      <c r="E82" s="24">
        <v>87</v>
      </c>
      <c r="F82" s="20" t="str">
        <f t="shared" si="35"/>
        <v>Яйцо куриное</v>
      </c>
      <c r="G82" s="20">
        <f t="shared" si="36"/>
        <v>1.016</v>
      </c>
      <c r="H82" s="20">
        <f t="shared" si="37"/>
        <v>0.92</v>
      </c>
      <c r="I82" s="20">
        <f t="shared" si="38"/>
        <v>0.055999999999999994</v>
      </c>
      <c r="J82" s="20">
        <f t="shared" si="39"/>
        <v>12.56</v>
      </c>
      <c r="K82" s="20">
        <f t="shared" si="40"/>
        <v>0.027999999999999997</v>
      </c>
      <c r="L82" s="20">
        <f t="shared" si="41"/>
        <v>0.005600000000000001</v>
      </c>
      <c r="M82" s="20">
        <f t="shared" si="42"/>
        <v>0.0352</v>
      </c>
      <c r="N82" s="20">
        <f t="shared" si="43"/>
        <v>0.008</v>
      </c>
      <c r="O82" s="20">
        <f t="shared" si="44"/>
        <v>0.0152</v>
      </c>
      <c r="P82" s="20">
        <f t="shared" si="45"/>
        <v>0</v>
      </c>
      <c r="Q82" s="20">
        <f t="shared" si="46"/>
        <v>0.16</v>
      </c>
      <c r="R82" s="20">
        <f t="shared" si="47"/>
        <v>4.4</v>
      </c>
      <c r="S82" s="20">
        <f t="shared" si="48"/>
        <v>4.32</v>
      </c>
      <c r="T82" s="20">
        <f t="shared" si="49"/>
        <v>0.21600000000000003</v>
      </c>
      <c r="U82" s="20">
        <f t="shared" si="50"/>
        <v>6.96</v>
      </c>
    </row>
    <row r="83" spans="1:21" ht="15">
      <c r="A83" s="109"/>
      <c r="B83" s="97"/>
      <c r="C83" s="98"/>
      <c r="D83" s="28">
        <v>15</v>
      </c>
      <c r="E83" s="24">
        <v>79</v>
      </c>
      <c r="F83" s="20" t="str">
        <f t="shared" si="35"/>
        <v>Хлеб пшеничный</v>
      </c>
      <c r="G83" s="20">
        <f t="shared" si="36"/>
        <v>1.215</v>
      </c>
      <c r="H83" s="20">
        <f t="shared" si="37"/>
        <v>0.18</v>
      </c>
      <c r="I83" s="20">
        <f t="shared" si="38"/>
        <v>6.3</v>
      </c>
      <c r="J83" s="20">
        <f t="shared" si="39"/>
        <v>30.45</v>
      </c>
      <c r="K83" s="20">
        <f t="shared" si="40"/>
        <v>0</v>
      </c>
      <c r="L83" s="20">
        <f t="shared" si="41"/>
        <v>0.0315</v>
      </c>
      <c r="M83" s="20">
        <f t="shared" si="42"/>
        <v>0.018</v>
      </c>
      <c r="N83" s="20">
        <f t="shared" si="43"/>
        <v>0</v>
      </c>
      <c r="O83" s="20">
        <f t="shared" si="44"/>
        <v>0.4215</v>
      </c>
      <c r="P83" s="20">
        <f t="shared" si="45"/>
        <v>0</v>
      </c>
      <c r="Q83" s="20">
        <f t="shared" si="46"/>
        <v>0</v>
      </c>
      <c r="R83" s="20">
        <f t="shared" si="47"/>
        <v>5.55</v>
      </c>
      <c r="S83" s="20">
        <f t="shared" si="48"/>
        <v>9.75</v>
      </c>
      <c r="T83" s="20">
        <f t="shared" si="49"/>
        <v>0.42</v>
      </c>
      <c r="U83" s="20">
        <f t="shared" si="50"/>
        <v>15</v>
      </c>
    </row>
    <row r="84" spans="1:21" ht="18.75">
      <c r="A84" s="109"/>
      <c r="B84" s="97"/>
      <c r="C84" s="98"/>
      <c r="D84" s="28">
        <v>0.25</v>
      </c>
      <c r="E84" s="24">
        <v>64</v>
      </c>
      <c r="F84" s="20" t="str">
        <f t="shared" si="35"/>
        <v>соль пищевая</v>
      </c>
      <c r="G84" s="20">
        <f t="shared" si="36"/>
        <v>0</v>
      </c>
      <c r="H84" s="20">
        <f t="shared" si="37"/>
        <v>0</v>
      </c>
      <c r="I84" s="20">
        <f t="shared" si="38"/>
        <v>0</v>
      </c>
      <c r="J84" s="20">
        <f t="shared" si="39"/>
        <v>0</v>
      </c>
      <c r="K84" s="20">
        <f t="shared" si="40"/>
        <v>0</v>
      </c>
      <c r="L84" s="20">
        <f t="shared" si="41"/>
        <v>0</v>
      </c>
      <c r="M84" s="20">
        <f t="shared" si="42"/>
        <v>0</v>
      </c>
      <c r="N84" s="20">
        <f t="shared" si="43"/>
        <v>0</v>
      </c>
      <c r="O84" s="20">
        <f t="shared" si="44"/>
        <v>0</v>
      </c>
      <c r="P84" s="20">
        <f t="shared" si="45"/>
        <v>0</v>
      </c>
      <c r="Q84" s="20">
        <f t="shared" si="46"/>
        <v>0</v>
      </c>
      <c r="R84" s="20">
        <f t="shared" si="47"/>
        <v>1.2125</v>
      </c>
      <c r="S84" s="20">
        <f t="shared" si="48"/>
        <v>0.2425</v>
      </c>
      <c r="T84" s="20">
        <f t="shared" si="49"/>
        <v>0.025</v>
      </c>
      <c r="U84" s="72">
        <f t="shared" si="50"/>
        <v>0.25</v>
      </c>
    </row>
    <row r="85" spans="1:21" ht="15">
      <c r="A85" s="109"/>
      <c r="B85" s="97"/>
      <c r="C85" s="98"/>
      <c r="D85" s="28">
        <v>3</v>
      </c>
      <c r="E85" s="24">
        <v>40</v>
      </c>
      <c r="F85" s="20" t="str">
        <f t="shared" si="35"/>
        <v>мука пшеничная</v>
      </c>
      <c r="G85" s="20">
        <f t="shared" si="36"/>
        <v>0.3</v>
      </c>
      <c r="H85" s="20">
        <f t="shared" si="37"/>
        <v>0.027000000000000003</v>
      </c>
      <c r="I85" s="20">
        <f t="shared" si="38"/>
        <v>2.28</v>
      </c>
      <c r="J85" s="20">
        <f t="shared" si="39"/>
        <v>9.81</v>
      </c>
      <c r="K85" s="20">
        <f t="shared" si="40"/>
        <v>0</v>
      </c>
      <c r="L85" s="20">
        <f t="shared" si="41"/>
        <v>0.0051</v>
      </c>
      <c r="M85" s="20">
        <f t="shared" si="42"/>
        <v>0.0024</v>
      </c>
      <c r="N85" s="20">
        <f t="shared" si="43"/>
        <v>0.008400000000000001</v>
      </c>
      <c r="O85" s="20">
        <f t="shared" si="44"/>
        <v>0.036</v>
      </c>
      <c r="P85" s="20">
        <f t="shared" si="45"/>
        <v>0</v>
      </c>
      <c r="Q85" s="20">
        <f t="shared" si="46"/>
        <v>0.07709999999999999</v>
      </c>
      <c r="R85" s="20">
        <f t="shared" si="47"/>
        <v>0.54</v>
      </c>
      <c r="S85" s="20">
        <f t="shared" si="48"/>
        <v>0.48</v>
      </c>
      <c r="T85" s="20">
        <f t="shared" si="49"/>
        <v>0.036</v>
      </c>
      <c r="U85" s="20">
        <f t="shared" si="50"/>
        <v>3</v>
      </c>
    </row>
    <row r="86" spans="1:21" ht="15">
      <c r="A86" s="109"/>
      <c r="B86" s="97"/>
      <c r="C86" s="98"/>
      <c r="D86" s="28">
        <v>17</v>
      </c>
      <c r="E86" s="24">
        <v>37</v>
      </c>
      <c r="F86" s="20" t="str">
        <f t="shared" si="35"/>
        <v>молоко пастериз.</v>
      </c>
      <c r="G86" s="20">
        <f t="shared" si="36"/>
        <v>0.4759999999999999</v>
      </c>
      <c r="H86" s="20">
        <f t="shared" si="37"/>
        <v>0.544</v>
      </c>
      <c r="I86" s="20">
        <f t="shared" si="38"/>
        <v>0.799</v>
      </c>
      <c r="J86" s="20">
        <f t="shared" si="39"/>
        <v>9.86</v>
      </c>
      <c r="K86" s="20">
        <f t="shared" si="40"/>
        <v>0.0051</v>
      </c>
      <c r="L86" s="20">
        <f t="shared" si="41"/>
        <v>0.0051</v>
      </c>
      <c r="M86" s="20">
        <f t="shared" si="42"/>
        <v>0.022099999999999998</v>
      </c>
      <c r="N86" s="20">
        <f t="shared" si="43"/>
        <v>0</v>
      </c>
      <c r="O86" s="20">
        <f t="shared" si="44"/>
        <v>0.017</v>
      </c>
      <c r="P86" s="20">
        <f t="shared" si="45"/>
        <v>0.17</v>
      </c>
      <c r="Q86" s="20">
        <f t="shared" si="46"/>
        <v>0</v>
      </c>
      <c r="R86" s="20">
        <f t="shared" si="47"/>
        <v>20.57</v>
      </c>
      <c r="S86" s="20">
        <f t="shared" si="48"/>
        <v>2.38</v>
      </c>
      <c r="T86" s="20">
        <f t="shared" si="49"/>
        <v>0.017</v>
      </c>
      <c r="U86" s="20">
        <f t="shared" si="50"/>
        <v>17</v>
      </c>
    </row>
    <row r="87" spans="1:21" ht="15">
      <c r="A87" s="109"/>
      <c r="B87" s="97"/>
      <c r="C87" s="98"/>
      <c r="D87" s="28">
        <v>2.4</v>
      </c>
      <c r="E87" s="24">
        <v>36</v>
      </c>
      <c r="F87" s="20" t="str">
        <f t="shared" si="35"/>
        <v>масло сливочное</v>
      </c>
      <c r="G87" s="20">
        <f t="shared" si="36"/>
        <v>0.0144</v>
      </c>
      <c r="H87" s="20">
        <f t="shared" si="37"/>
        <v>1.98</v>
      </c>
      <c r="I87" s="20">
        <f t="shared" si="38"/>
        <v>0.0216</v>
      </c>
      <c r="J87" s="20">
        <f t="shared" si="39"/>
        <v>17.952</v>
      </c>
      <c r="K87" s="20">
        <f t="shared" si="40"/>
        <v>0.02016</v>
      </c>
      <c r="L87" s="20">
        <f t="shared" si="41"/>
        <v>0</v>
      </c>
      <c r="M87" s="20">
        <f t="shared" si="42"/>
        <v>0.00024</v>
      </c>
      <c r="N87" s="20">
        <f t="shared" si="43"/>
        <v>0</v>
      </c>
      <c r="O87" s="20">
        <f t="shared" si="44"/>
        <v>0.0024</v>
      </c>
      <c r="P87" s="20">
        <f t="shared" si="45"/>
        <v>0</v>
      </c>
      <c r="Q87" s="20">
        <f t="shared" si="46"/>
        <v>0</v>
      </c>
      <c r="R87" s="20">
        <f t="shared" si="47"/>
        <v>0.528</v>
      </c>
      <c r="S87" s="20">
        <f t="shared" si="48"/>
        <v>0.072</v>
      </c>
      <c r="T87" s="20">
        <f t="shared" si="49"/>
        <v>0.0048</v>
      </c>
      <c r="U87" s="20">
        <f t="shared" si="50"/>
        <v>2.4</v>
      </c>
    </row>
    <row r="88" spans="1:21" ht="15">
      <c r="A88" s="109"/>
      <c r="B88" s="51"/>
      <c r="C88" s="42"/>
      <c r="D88" s="28">
        <v>10</v>
      </c>
      <c r="E88" s="24">
        <v>59</v>
      </c>
      <c r="F88" s="20" t="str">
        <f t="shared" si="35"/>
        <v>Сметана 15%</v>
      </c>
      <c r="G88" s="20">
        <f t="shared" si="36"/>
        <v>0.3</v>
      </c>
      <c r="H88" s="20">
        <f t="shared" si="37"/>
        <v>1.5</v>
      </c>
      <c r="I88" s="20">
        <f t="shared" si="38"/>
        <v>0.28</v>
      </c>
      <c r="J88" s="20">
        <f t="shared" si="39"/>
        <v>11.6</v>
      </c>
      <c r="K88" s="20">
        <f t="shared" si="40"/>
        <v>0.009</v>
      </c>
      <c r="L88" s="20">
        <f t="shared" si="41"/>
        <v>0.003</v>
      </c>
      <c r="M88" s="20">
        <f t="shared" si="42"/>
        <v>0.01</v>
      </c>
      <c r="N88" s="20">
        <f t="shared" si="43"/>
        <v>0</v>
      </c>
      <c r="O88" s="20">
        <f t="shared" si="44"/>
        <v>0.015</v>
      </c>
      <c r="P88" s="20">
        <f t="shared" si="45"/>
        <v>0.005</v>
      </c>
      <c r="Q88" s="20">
        <f t="shared" si="46"/>
        <v>0</v>
      </c>
      <c r="R88" s="20">
        <f t="shared" si="47"/>
        <v>9</v>
      </c>
      <c r="S88" s="20">
        <f t="shared" si="48"/>
        <v>1</v>
      </c>
      <c r="T88" s="20">
        <f t="shared" si="49"/>
        <v>0.01</v>
      </c>
      <c r="U88" s="20">
        <f t="shared" si="50"/>
        <v>9.9</v>
      </c>
    </row>
    <row r="89" spans="1:21" ht="15">
      <c r="A89" s="109"/>
      <c r="B89" s="38"/>
      <c r="C89" s="31"/>
      <c r="D89" s="28"/>
      <c r="E89" s="24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5" customHeight="1">
      <c r="A90" s="109"/>
      <c r="B90" s="38"/>
      <c r="C90" s="31"/>
      <c r="D90" s="28">
        <v>60</v>
      </c>
      <c r="E90" s="24">
        <v>32</v>
      </c>
      <c r="F90" s="20" t="str">
        <f t="shared" si="35"/>
        <v>макаронные издел.</v>
      </c>
      <c r="G90" s="20">
        <f t="shared" si="36"/>
        <v>6.42</v>
      </c>
      <c r="H90" s="20">
        <f t="shared" si="37"/>
        <v>0.78</v>
      </c>
      <c r="I90" s="20">
        <f t="shared" si="38"/>
        <v>45.6</v>
      </c>
      <c r="J90" s="20">
        <f t="shared" si="39"/>
        <v>199.8</v>
      </c>
      <c r="K90" s="20">
        <f t="shared" si="40"/>
        <v>0</v>
      </c>
      <c r="L90" s="20">
        <f t="shared" si="41"/>
        <v>0.15</v>
      </c>
      <c r="M90" s="20">
        <f t="shared" si="42"/>
        <v>0.072</v>
      </c>
      <c r="N90" s="20">
        <f t="shared" si="43"/>
        <v>0</v>
      </c>
      <c r="O90" s="20">
        <f t="shared" si="44"/>
        <v>1.332</v>
      </c>
      <c r="P90" s="20">
        <f t="shared" si="45"/>
        <v>0</v>
      </c>
      <c r="Q90" s="20">
        <f t="shared" si="46"/>
        <v>5.7</v>
      </c>
      <c r="R90" s="20">
        <f t="shared" si="47"/>
        <v>14.4</v>
      </c>
      <c r="S90" s="20">
        <f t="shared" si="48"/>
        <v>27</v>
      </c>
      <c r="T90" s="20">
        <f t="shared" si="49"/>
        <v>1.26</v>
      </c>
      <c r="U90" s="20">
        <f t="shared" si="50"/>
        <v>60</v>
      </c>
    </row>
    <row r="91" spans="1:21" ht="15">
      <c r="A91" s="109"/>
      <c r="B91" s="97" t="s">
        <v>158</v>
      </c>
      <c r="C91" s="98"/>
      <c r="D91" s="28">
        <v>5</v>
      </c>
      <c r="E91" s="24">
        <v>36</v>
      </c>
      <c r="F91" s="20" t="str">
        <f t="shared" si="35"/>
        <v>масло сливочное</v>
      </c>
      <c r="G91" s="20">
        <f t="shared" si="36"/>
        <v>0.03</v>
      </c>
      <c r="H91" s="20">
        <f t="shared" si="37"/>
        <v>4.125</v>
      </c>
      <c r="I91" s="20">
        <f t="shared" si="38"/>
        <v>0.045</v>
      </c>
      <c r="J91" s="20">
        <f t="shared" si="39"/>
        <v>37.4</v>
      </c>
      <c r="K91" s="20">
        <f t="shared" si="40"/>
        <v>0.042</v>
      </c>
      <c r="L91" s="20">
        <f t="shared" si="41"/>
        <v>0</v>
      </c>
      <c r="M91" s="20">
        <f t="shared" si="42"/>
        <v>0.0005</v>
      </c>
      <c r="N91" s="20">
        <f t="shared" si="43"/>
        <v>0</v>
      </c>
      <c r="O91" s="20">
        <f t="shared" si="44"/>
        <v>0.005</v>
      </c>
      <c r="P91" s="20">
        <f t="shared" si="45"/>
        <v>0</v>
      </c>
      <c r="Q91" s="20">
        <f t="shared" si="46"/>
        <v>0</v>
      </c>
      <c r="R91" s="20">
        <f t="shared" si="47"/>
        <v>1.1</v>
      </c>
      <c r="S91" s="20">
        <f t="shared" si="48"/>
        <v>0.15</v>
      </c>
      <c r="T91" s="20">
        <f t="shared" si="49"/>
        <v>0.01</v>
      </c>
      <c r="U91" s="20">
        <f t="shared" si="50"/>
        <v>5</v>
      </c>
    </row>
    <row r="92" spans="1:21" ht="15">
      <c r="A92" s="109"/>
      <c r="B92" s="97"/>
      <c r="C92" s="98"/>
      <c r="D92" s="28">
        <v>225</v>
      </c>
      <c r="E92" s="24">
        <v>5</v>
      </c>
      <c r="F92" s="20" t="str">
        <f t="shared" si="35"/>
        <v>Вода</v>
      </c>
      <c r="G92" s="20">
        <f t="shared" si="36"/>
        <v>0</v>
      </c>
      <c r="H92" s="20">
        <f t="shared" si="37"/>
        <v>0</v>
      </c>
      <c r="I92" s="20">
        <f t="shared" si="38"/>
        <v>0</v>
      </c>
      <c r="J92" s="20">
        <f t="shared" si="39"/>
        <v>0</v>
      </c>
      <c r="K92" s="20">
        <f t="shared" si="40"/>
        <v>0</v>
      </c>
      <c r="L92" s="20">
        <f t="shared" si="41"/>
        <v>0</v>
      </c>
      <c r="M92" s="20">
        <f t="shared" si="42"/>
        <v>0</v>
      </c>
      <c r="N92" s="20">
        <f t="shared" si="43"/>
        <v>0</v>
      </c>
      <c r="O92" s="20">
        <f t="shared" si="44"/>
        <v>0</v>
      </c>
      <c r="P92" s="20">
        <f t="shared" si="45"/>
        <v>0</v>
      </c>
      <c r="Q92" s="20">
        <f t="shared" si="46"/>
        <v>0</v>
      </c>
      <c r="R92" s="20">
        <f t="shared" si="47"/>
        <v>0</v>
      </c>
      <c r="S92" s="20">
        <f t="shared" si="48"/>
        <v>0</v>
      </c>
      <c r="T92" s="20">
        <f t="shared" si="49"/>
        <v>0</v>
      </c>
      <c r="U92" s="20">
        <f t="shared" si="50"/>
        <v>225</v>
      </c>
    </row>
    <row r="93" spans="1:21" ht="15">
      <c r="A93" s="109"/>
      <c r="B93" s="101"/>
      <c r="C93" s="102"/>
      <c r="D93" s="28">
        <v>0.53</v>
      </c>
      <c r="E93" s="24">
        <v>64</v>
      </c>
      <c r="F93" s="20" t="str">
        <f t="shared" si="35"/>
        <v>соль пищевая</v>
      </c>
      <c r="G93" s="20">
        <f t="shared" si="36"/>
        <v>0</v>
      </c>
      <c r="H93" s="20">
        <f t="shared" si="37"/>
        <v>0</v>
      </c>
      <c r="I93" s="20">
        <f t="shared" si="38"/>
        <v>0</v>
      </c>
      <c r="J93" s="20">
        <f t="shared" si="39"/>
        <v>0</v>
      </c>
      <c r="K93" s="20">
        <f t="shared" si="40"/>
        <v>0</v>
      </c>
      <c r="L93" s="20">
        <f t="shared" si="41"/>
        <v>0</v>
      </c>
      <c r="M93" s="20">
        <f t="shared" si="42"/>
        <v>0</v>
      </c>
      <c r="N93" s="20">
        <f t="shared" si="43"/>
        <v>0</v>
      </c>
      <c r="O93" s="20">
        <f t="shared" si="44"/>
        <v>0</v>
      </c>
      <c r="P93" s="20">
        <f t="shared" si="45"/>
        <v>0</v>
      </c>
      <c r="Q93" s="20">
        <f t="shared" si="46"/>
        <v>0</v>
      </c>
      <c r="R93" s="20">
        <f t="shared" si="47"/>
        <v>2.5705</v>
      </c>
      <c r="S93" s="20">
        <f t="shared" si="48"/>
        <v>0.5141</v>
      </c>
      <c r="T93" s="20">
        <f t="shared" si="49"/>
        <v>0.053000000000000005</v>
      </c>
      <c r="U93" s="20">
        <f t="shared" si="50"/>
        <v>0.53</v>
      </c>
    </row>
    <row r="94" spans="1:21" ht="15" customHeight="1">
      <c r="A94" s="109"/>
      <c r="B94" s="95" t="s">
        <v>146</v>
      </c>
      <c r="C94" s="96"/>
      <c r="D94" s="28"/>
      <c r="E94" s="2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5" customHeight="1">
      <c r="A95" s="109"/>
      <c r="B95" s="97"/>
      <c r="C95" s="98"/>
      <c r="D95" s="28">
        <v>100</v>
      </c>
      <c r="E95" s="24">
        <v>1</v>
      </c>
      <c r="F95" s="20" t="str">
        <f>VLOOKUP($E95,Продукты_1,2,FALSE)</f>
        <v>Апельсины</v>
      </c>
      <c r="G95" s="20">
        <f>VLOOKUP($E95,Продукты_1,3,FALSE)*$D95/100</f>
        <v>0.9</v>
      </c>
      <c r="H95" s="20">
        <f>VLOOKUP($E95,Продукты_1,4,FALSE)*$D95/100</f>
        <v>0</v>
      </c>
      <c r="I95" s="20">
        <f>VLOOKUP($E95,Продукты_1,5,FALSE)*$D95/100</f>
        <v>15.9</v>
      </c>
      <c r="J95" s="20">
        <f>VLOOKUP($E95,Продукты_1,6,FALSE)*$D95/100</f>
        <v>38</v>
      </c>
      <c r="K95" s="20">
        <f>VLOOKUP($E95,Продукты_1,7,FALSE)*$D95/100</f>
        <v>0.05</v>
      </c>
      <c r="L95" s="20">
        <f>VLOOKUP($E95,Продукты_1,8,FALSE)*$D95/100</f>
        <v>0.04</v>
      </c>
      <c r="M95" s="20">
        <f>VLOOKUP($E95,Продукты_1,9,FALSE)*$D95/100</f>
        <v>0.03</v>
      </c>
      <c r="N95" s="20">
        <f>VLOOKUP($E95,Продукты_1,10,FALSE)*$D95/100</f>
        <v>0</v>
      </c>
      <c r="O95" s="20">
        <f>VLOOKUP($E95,Продукты_1,11,FALSE)*$D95/100</f>
        <v>0.2</v>
      </c>
      <c r="P95" s="20">
        <f>VLOOKUP($E95,Продукты_1,12,FALSE)*$D95/100</f>
        <v>60</v>
      </c>
      <c r="Q95" s="20">
        <f>VLOOKUP($E95,Продукты_1,13,FALSE)*$D95/100</f>
        <v>0.22</v>
      </c>
      <c r="R95" s="20">
        <f>VLOOKUP($E95,Продукты_1,14,FALSE)*$D95/100</f>
        <v>34</v>
      </c>
      <c r="S95" s="20">
        <f>VLOOKUP($E95,Продукты_1,15,FALSE)*$D95/100</f>
        <v>13</v>
      </c>
      <c r="T95" s="20">
        <f>VLOOKUP($E95,Продукты_1,16,FALSE)*$D95/100</f>
        <v>0.3</v>
      </c>
      <c r="U95" s="20">
        <f>VLOOKUP($E95,Продукты_1,18,FALSE)*$D95/100</f>
        <v>70</v>
      </c>
    </row>
    <row r="96" spans="1:21" ht="15" customHeight="1">
      <c r="A96" s="109"/>
      <c r="B96" s="97"/>
      <c r="C96" s="98"/>
      <c r="D96" s="28"/>
      <c r="E96" s="24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3" ht="18.75" customHeight="1">
      <c r="A97" s="109"/>
      <c r="B97" s="95" t="s">
        <v>148</v>
      </c>
      <c r="C97" s="96"/>
      <c r="D97" s="28">
        <v>0.6</v>
      </c>
      <c r="E97" s="24">
        <v>81</v>
      </c>
      <c r="F97" s="20" t="str">
        <f t="shared" si="35"/>
        <v>чай крупно лист.</v>
      </c>
      <c r="G97" s="20">
        <f t="shared" si="36"/>
        <v>0.12</v>
      </c>
      <c r="H97" s="20">
        <f t="shared" si="37"/>
        <v>0</v>
      </c>
      <c r="I97" s="20">
        <f t="shared" si="38"/>
        <v>0.0654</v>
      </c>
      <c r="J97" s="20">
        <f t="shared" si="39"/>
        <v>0.6539999999999999</v>
      </c>
      <c r="K97" s="20">
        <f t="shared" si="40"/>
        <v>0.0003</v>
      </c>
      <c r="L97" s="20">
        <f t="shared" si="41"/>
        <v>0.00042</v>
      </c>
      <c r="M97" s="20">
        <f t="shared" si="42"/>
        <v>0.006</v>
      </c>
      <c r="N97" s="20">
        <f t="shared" si="43"/>
        <v>0</v>
      </c>
      <c r="O97" s="20">
        <f t="shared" si="44"/>
        <v>0.048</v>
      </c>
      <c r="P97" s="20">
        <f t="shared" si="45"/>
        <v>0.06</v>
      </c>
      <c r="Q97" s="20">
        <f t="shared" si="46"/>
        <v>0</v>
      </c>
      <c r="R97" s="20">
        <f t="shared" si="47"/>
        <v>2.97</v>
      </c>
      <c r="S97" s="20">
        <f t="shared" si="48"/>
        <v>2.64</v>
      </c>
      <c r="T97" s="20">
        <f t="shared" si="49"/>
        <v>0.49199999999999994</v>
      </c>
      <c r="U97" s="20">
        <f t="shared" si="50"/>
        <v>0.6</v>
      </c>
      <c r="W97" s="71"/>
    </row>
    <row r="98" spans="1:21" ht="15">
      <c r="A98" s="109"/>
      <c r="B98" s="97"/>
      <c r="C98" s="98"/>
      <c r="D98" s="28">
        <v>15</v>
      </c>
      <c r="E98" s="24">
        <v>53</v>
      </c>
      <c r="F98" s="20" t="str">
        <f t="shared" si="35"/>
        <v>Сахарный песок</v>
      </c>
      <c r="G98" s="20">
        <f t="shared" si="36"/>
        <v>0</v>
      </c>
      <c r="H98" s="20">
        <f t="shared" si="37"/>
        <v>0</v>
      </c>
      <c r="I98" s="20">
        <f t="shared" si="38"/>
        <v>14.97</v>
      </c>
      <c r="J98" s="20">
        <f t="shared" si="39"/>
        <v>56.1</v>
      </c>
      <c r="K98" s="20">
        <f t="shared" si="40"/>
        <v>0</v>
      </c>
      <c r="L98" s="20">
        <f t="shared" si="41"/>
        <v>0</v>
      </c>
      <c r="M98" s="20">
        <f t="shared" si="42"/>
        <v>0</v>
      </c>
      <c r="N98" s="20">
        <f t="shared" si="43"/>
        <v>0</v>
      </c>
      <c r="O98" s="20">
        <f t="shared" si="44"/>
        <v>0</v>
      </c>
      <c r="P98" s="20">
        <f t="shared" si="45"/>
        <v>0</v>
      </c>
      <c r="Q98" s="20">
        <f t="shared" si="46"/>
        <v>0</v>
      </c>
      <c r="R98" s="20">
        <f t="shared" si="47"/>
        <v>0.3</v>
      </c>
      <c r="S98" s="20">
        <f t="shared" si="48"/>
        <v>0</v>
      </c>
      <c r="T98" s="20">
        <f t="shared" si="49"/>
        <v>0.045</v>
      </c>
      <c r="U98" s="20">
        <f t="shared" si="50"/>
        <v>15</v>
      </c>
    </row>
    <row r="99" spans="1:21" ht="15">
      <c r="A99" s="109"/>
      <c r="B99" s="97"/>
      <c r="C99" s="98"/>
      <c r="D99" s="28">
        <v>200</v>
      </c>
      <c r="E99" s="24">
        <v>5</v>
      </c>
      <c r="F99" s="20" t="str">
        <f t="shared" si="35"/>
        <v>Вода</v>
      </c>
      <c r="G99" s="20">
        <f t="shared" si="36"/>
        <v>0</v>
      </c>
      <c r="H99" s="20">
        <f t="shared" si="37"/>
        <v>0</v>
      </c>
      <c r="I99" s="20">
        <f t="shared" si="38"/>
        <v>0</v>
      </c>
      <c r="J99" s="20">
        <f t="shared" si="39"/>
        <v>0</v>
      </c>
      <c r="K99" s="20">
        <f t="shared" si="40"/>
        <v>0</v>
      </c>
      <c r="L99" s="20">
        <f t="shared" si="41"/>
        <v>0</v>
      </c>
      <c r="M99" s="20">
        <f t="shared" si="42"/>
        <v>0</v>
      </c>
      <c r="N99" s="20">
        <f t="shared" si="43"/>
        <v>0</v>
      </c>
      <c r="O99" s="20">
        <f t="shared" si="44"/>
        <v>0</v>
      </c>
      <c r="P99" s="20">
        <f t="shared" si="45"/>
        <v>0</v>
      </c>
      <c r="Q99" s="20">
        <f t="shared" si="46"/>
        <v>0</v>
      </c>
      <c r="R99" s="20">
        <f t="shared" si="47"/>
        <v>0</v>
      </c>
      <c r="S99" s="20">
        <f t="shared" si="48"/>
        <v>0</v>
      </c>
      <c r="T99" s="20">
        <f t="shared" si="49"/>
        <v>0</v>
      </c>
      <c r="U99" s="20">
        <f t="shared" si="50"/>
        <v>200</v>
      </c>
    </row>
    <row r="100" spans="1:21" ht="15.75" thickBot="1">
      <c r="A100" s="109"/>
      <c r="B100" s="99"/>
      <c r="C100" s="100"/>
      <c r="D100" s="68"/>
      <c r="E100" s="6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5.75" thickBot="1">
      <c r="A101" s="110"/>
      <c r="B101" s="105" t="s">
        <v>159</v>
      </c>
      <c r="C101" s="107"/>
      <c r="D101" s="48"/>
      <c r="E101" s="73"/>
      <c r="F101" s="74" t="s">
        <v>89</v>
      </c>
      <c r="G101" s="21">
        <f aca="true" t="shared" si="51" ref="G101:U101">SUM(G81:G100)</f>
        <v>28.6414</v>
      </c>
      <c r="H101" s="21">
        <f t="shared" si="51"/>
        <v>10.668</v>
      </c>
      <c r="I101" s="21">
        <f t="shared" si="51"/>
        <v>86.317</v>
      </c>
      <c r="J101" s="21">
        <f t="shared" si="51"/>
        <v>500.68600000000004</v>
      </c>
      <c r="K101" s="21">
        <f t="shared" si="51"/>
        <v>0.16476</v>
      </c>
      <c r="L101" s="21">
        <f t="shared" si="51"/>
        <v>0.3325199999999999</v>
      </c>
      <c r="M101" s="21">
        <f t="shared" si="51"/>
        <v>0.35964000000000007</v>
      </c>
      <c r="N101" s="21">
        <f t="shared" si="51"/>
        <v>0.251</v>
      </c>
      <c r="O101" s="21">
        <f t="shared" si="51"/>
        <v>4.4381</v>
      </c>
      <c r="P101" s="21">
        <f t="shared" si="51"/>
        <v>60.235</v>
      </c>
      <c r="Q101" s="21">
        <f t="shared" si="51"/>
        <v>6.1571</v>
      </c>
      <c r="R101" s="21">
        <f t="shared" si="51"/>
        <v>136.92100000000002</v>
      </c>
      <c r="S101" s="21">
        <f t="shared" si="51"/>
        <v>85.0086</v>
      </c>
      <c r="T101" s="21">
        <f t="shared" si="51"/>
        <v>3.500799999999999</v>
      </c>
      <c r="U101" s="21">
        <f t="shared" si="51"/>
        <v>680.62</v>
      </c>
    </row>
    <row r="102" spans="1:21" ht="15.75" customHeight="1" hidden="1" thickBot="1">
      <c r="A102" s="70"/>
      <c r="B102" s="38"/>
      <c r="C102" s="31"/>
      <c r="F102" s="75" t="s">
        <v>91</v>
      </c>
      <c r="G102" s="76">
        <f>G37+G75+G80+G101</f>
        <v>88.78480000000002</v>
      </c>
      <c r="H102" s="76">
        <f>H37+H75+H80+H101</f>
        <v>69.656</v>
      </c>
      <c r="I102" s="76">
        <f>I37+I75+I80+I101</f>
        <v>318.44149999999996</v>
      </c>
      <c r="J102" s="76">
        <f>J37+J75+J80+J101</f>
        <v>1986.3760000000002</v>
      </c>
      <c r="K102" s="76">
        <f>K37+K75+K80+K101</f>
        <v>1.45581</v>
      </c>
      <c r="L102" s="76">
        <f>L37+L75+L80+L101</f>
        <v>1.20257</v>
      </c>
      <c r="M102" s="76">
        <f>M37+M75+M80+M101</f>
        <v>1.6002900000000002</v>
      </c>
      <c r="N102" s="76">
        <f>N37+N75+N80+N101</f>
        <v>0.8602</v>
      </c>
      <c r="O102" s="76">
        <f>O37+O75+O80+O101</f>
        <v>14.652</v>
      </c>
      <c r="P102" s="76">
        <f>P37+P75+P80+P101</f>
        <v>129.19</v>
      </c>
      <c r="Q102" s="76">
        <f>Q37+Q75+Q80+Q101</f>
        <v>6.986</v>
      </c>
      <c r="R102" s="77">
        <f>R37+R75+R80+R101</f>
        <v>1037.816</v>
      </c>
      <c r="S102" s="76">
        <f>S37+S75+S80+S101</f>
        <v>348.87860000000006</v>
      </c>
      <c r="T102" s="76">
        <f>T37+T75+T80+T101</f>
        <v>18.141299999999998</v>
      </c>
      <c r="U102" s="78">
        <f>U37+U75+U80+U101</f>
        <v>2220.36</v>
      </c>
    </row>
    <row r="103" spans="2:21" ht="15.75" thickBot="1">
      <c r="B103" s="66"/>
      <c r="C103" s="66"/>
      <c r="F103" s="84" t="s">
        <v>91</v>
      </c>
      <c r="G103" s="76">
        <f>G101+G80+G75+G37</f>
        <v>88.78480000000002</v>
      </c>
      <c r="H103" s="76">
        <f>H101+H80+H75+H37</f>
        <v>69.656</v>
      </c>
      <c r="I103" s="76">
        <f>I101+I80+I75+I37</f>
        <v>318.4415</v>
      </c>
      <c r="J103" s="76">
        <f>J101+J80+J75+J37</f>
        <v>1986.3759999999997</v>
      </c>
      <c r="K103" s="76">
        <f>K101+K80+K75+K37</f>
        <v>1.45581</v>
      </c>
      <c r="L103" s="76">
        <f>L101+L80+L75+L37</f>
        <v>1.20257</v>
      </c>
      <c r="M103" s="76">
        <f>M101+M80+M75+M37</f>
        <v>1.6002900000000002</v>
      </c>
      <c r="N103" s="76">
        <f>N101+N80+N75+N37</f>
        <v>0.8602</v>
      </c>
      <c r="O103" s="76">
        <f>O101+O80+O75+O37</f>
        <v>14.652000000000001</v>
      </c>
      <c r="P103" s="76">
        <f>P101+P80+P75+P37</f>
        <v>129.19</v>
      </c>
      <c r="Q103" s="76">
        <f>Q101+Q80+Q75+Q37</f>
        <v>6.986</v>
      </c>
      <c r="R103" s="76">
        <f>R101+R80+R75+R37</f>
        <v>1037.816</v>
      </c>
      <c r="S103" s="76">
        <f>S101+S80+S75+S37</f>
        <v>348.87860000000006</v>
      </c>
      <c r="T103" s="76">
        <f>T101+T80+T75+T37</f>
        <v>18.1413</v>
      </c>
      <c r="U103" s="76">
        <f>U101+U80+U75+U37</f>
        <v>2220.36</v>
      </c>
    </row>
    <row r="105" ht="55.5" customHeight="1"/>
  </sheetData>
  <sheetProtection/>
  <mergeCells count="30">
    <mergeCell ref="B4:C4"/>
    <mergeCell ref="H1:L1"/>
    <mergeCell ref="B66:C66"/>
    <mergeCell ref="B70:C70"/>
    <mergeCell ref="B75:C75"/>
    <mergeCell ref="B54:C54"/>
    <mergeCell ref="B61:C61"/>
    <mergeCell ref="B63:C65"/>
    <mergeCell ref="B44:C46"/>
    <mergeCell ref="B73:C73"/>
    <mergeCell ref="A5:A37"/>
    <mergeCell ref="A38:A75"/>
    <mergeCell ref="B17:C19"/>
    <mergeCell ref="B5:C10"/>
    <mergeCell ref="B38:C41"/>
    <mergeCell ref="B37:C37"/>
    <mergeCell ref="A81:A101"/>
    <mergeCell ref="B52:C53"/>
    <mergeCell ref="A76:A80"/>
    <mergeCell ref="B91:C93"/>
    <mergeCell ref="B59:C60"/>
    <mergeCell ref="B76:C76"/>
    <mergeCell ref="B68:C69"/>
    <mergeCell ref="B82:C87"/>
    <mergeCell ref="B97:C100"/>
    <mergeCell ref="B11:C16"/>
    <mergeCell ref="B94:C96"/>
    <mergeCell ref="B47:C47"/>
    <mergeCell ref="B80:C80"/>
    <mergeCell ref="B101:C101"/>
  </mergeCells>
  <printOptions/>
  <pageMargins left="1.1" right="0.19" top="0.2" bottom="0.2" header="0.2" footer="0.2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Людмила Валентиновна</cp:lastModifiedBy>
  <cp:lastPrinted>2017-01-16T12:13:16Z</cp:lastPrinted>
  <dcterms:created xsi:type="dcterms:W3CDTF">2013-01-14T07:42:55Z</dcterms:created>
  <dcterms:modified xsi:type="dcterms:W3CDTF">2017-12-06T10:18:12Z</dcterms:modified>
  <cp:category/>
  <cp:version/>
  <cp:contentType/>
  <cp:contentStatus/>
</cp:coreProperties>
</file>